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Q:\Snaptron\Regulatory\Conflict free material\"/>
    </mc:Choice>
  </mc:AlternateContent>
  <xr:revisionPtr revIDLastSave="0" documentId="8_{0F2EA54F-ECAB-4B02-BEB4-501861DB1A79}" xr6:coauthVersionLast="47" xr6:coauthVersionMax="47"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2868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C4"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R7" i="5" s="1"/>
  <c r="V8" i="5"/>
  <c r="V9" i="5"/>
  <c r="V10" i="5"/>
  <c r="V11" i="5"/>
  <c r="X11" i="5"/>
  <c r="V12" i="5"/>
  <c r="V13" i="5"/>
  <c r="V14" i="5"/>
  <c r="X14" i="5"/>
  <c r="V15" i="5"/>
  <c r="X15" i="5"/>
  <c r="V16" i="5"/>
  <c r="V17" i="5"/>
  <c r="V18" i="5"/>
  <c r="X18" i="5"/>
  <c r="V19" i="5"/>
  <c r="X19" i="5"/>
  <c r="V20" i="5"/>
  <c r="V21" i="5"/>
  <c r="V22" i="5"/>
  <c r="E22" i="5"/>
  <c r="X22" i="5" s="1"/>
  <c r="V23" i="5"/>
  <c r="E23" i="5"/>
  <c r="V24" i="5"/>
  <c r="E24" i="5"/>
  <c r="V25" i="5"/>
  <c r="E25" i="5"/>
  <c r="V26" i="5"/>
  <c r="E26" i="5"/>
  <c r="X26" i="5" s="1"/>
  <c r="V27" i="5"/>
  <c r="E27" i="5"/>
  <c r="V28" i="5"/>
  <c r="E28" i="5"/>
  <c r="V29" i="5"/>
  <c r="E29" i="5"/>
  <c r="X29" i="5" s="1"/>
  <c r="V30" i="5"/>
  <c r="E30" i="5"/>
  <c r="X30" i="5" s="1"/>
  <c r="V31" i="5"/>
  <c r="E31" i="5"/>
  <c r="X31" i="5" s="1"/>
  <c r="V32" i="5"/>
  <c r="E32" i="5"/>
  <c r="V33" i="5"/>
  <c r="E33" i="5"/>
  <c r="X33" i="5" s="1"/>
  <c r="V34" i="5"/>
  <c r="E34" i="5"/>
  <c r="X34" i="5" s="1"/>
  <c r="V35" i="5"/>
  <c r="E35" i="5"/>
  <c r="X35" i="5" s="1"/>
  <c r="V36" i="5"/>
  <c r="E36" i="5"/>
  <c r="V37" i="5"/>
  <c r="E37" i="5"/>
  <c r="X37" i="5" s="1"/>
  <c r="V38" i="5"/>
  <c r="E38" i="5"/>
  <c r="X38" i="5" s="1"/>
  <c r="V39" i="5"/>
  <c r="E39" i="5"/>
  <c r="X39" i="5" s="1"/>
  <c r="V40" i="5"/>
  <c r="E40" i="5"/>
  <c r="V41" i="5"/>
  <c r="E41" i="5"/>
  <c r="X41" i="5" s="1"/>
  <c r="V42" i="5"/>
  <c r="E42" i="5"/>
  <c r="X42" i="5" s="1"/>
  <c r="V43" i="5"/>
  <c r="E43" i="5"/>
  <c r="X43" i="5" s="1"/>
  <c r="V44" i="5"/>
  <c r="E44" i="5"/>
  <c r="V45" i="5"/>
  <c r="E45" i="5"/>
  <c r="X45" i="5" s="1"/>
  <c r="V46" i="5"/>
  <c r="E46" i="5"/>
  <c r="X46" i="5" s="1"/>
  <c r="V47" i="5"/>
  <c r="E47" i="5"/>
  <c r="V48" i="5"/>
  <c r="E48" i="5"/>
  <c r="V49" i="5"/>
  <c r="E49" i="5"/>
  <c r="X49" i="5" s="1"/>
  <c r="V50" i="5"/>
  <c r="E50" i="5"/>
  <c r="X50" i="5" s="1"/>
  <c r="V51" i="5"/>
  <c r="E51" i="5"/>
  <c r="X51" i="5" s="1"/>
  <c r="V52" i="5"/>
  <c r="E52" i="5"/>
  <c r="V53" i="5"/>
  <c r="E53" i="5"/>
  <c r="X53" i="5" s="1"/>
  <c r="V54" i="5"/>
  <c r="E54" i="5"/>
  <c r="X54" i="5" s="1"/>
  <c r="V55" i="5"/>
  <c r="E55" i="5"/>
  <c r="X55" i="5" s="1"/>
  <c r="V56" i="5"/>
  <c r="E56" i="5"/>
  <c r="V57" i="5"/>
  <c r="E57" i="5"/>
  <c r="X57" i="5" s="1"/>
  <c r="V58" i="5"/>
  <c r="E58" i="5"/>
  <c r="X58" i="5" s="1"/>
  <c r="V59" i="5"/>
  <c r="E59" i="5"/>
  <c r="V60" i="5"/>
  <c r="E60" i="5"/>
  <c r="V61" i="5"/>
  <c r="E61" i="5"/>
  <c r="X61" i="5" s="1"/>
  <c r="V62" i="5"/>
  <c r="E62" i="5"/>
  <c r="V63" i="5"/>
  <c r="E63" i="5"/>
  <c r="X63" i="5" s="1"/>
  <c r="V64" i="5"/>
  <c r="E64" i="5"/>
  <c r="V65" i="5"/>
  <c r="E65" i="5"/>
  <c r="X65" i="5" s="1"/>
  <c r="V66" i="5"/>
  <c r="E66" i="5"/>
  <c r="X66" i="5" s="1"/>
  <c r="V67" i="5"/>
  <c r="E67" i="5"/>
  <c r="X67" i="5" s="1"/>
  <c r="V68" i="5"/>
  <c r="E68" i="5"/>
  <c r="V69" i="5"/>
  <c r="E69" i="5"/>
  <c r="X69" i="5" s="1"/>
  <c r="V70" i="5"/>
  <c r="E70" i="5"/>
  <c r="X70" i="5" s="1"/>
  <c r="V71" i="5"/>
  <c r="E71" i="5"/>
  <c r="X71" i="5" s="1"/>
  <c r="V72" i="5"/>
  <c r="E72" i="5"/>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V84" i="5"/>
  <c r="E84" i="5"/>
  <c r="V85" i="5"/>
  <c r="E85" i="5"/>
  <c r="X85" i="5" s="1"/>
  <c r="V86" i="5"/>
  <c r="E86" i="5"/>
  <c r="X86" i="5" s="1"/>
  <c r="V87" i="5"/>
  <c r="E87" i="5"/>
  <c r="V88" i="5"/>
  <c r="E88" i="5"/>
  <c r="V89" i="5"/>
  <c r="E89" i="5"/>
  <c r="X89" i="5" s="1"/>
  <c r="V90" i="5"/>
  <c r="E90" i="5"/>
  <c r="X90" i="5" s="1"/>
  <c r="V91" i="5"/>
  <c r="E91" i="5"/>
  <c r="X91" i="5" s="1"/>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V115" i="5"/>
  <c r="E115" i="5"/>
  <c r="X115" i="5" s="1"/>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V208" i="5"/>
  <c r="E208" i="5"/>
  <c r="V209" i="5"/>
  <c r="E209" i="5"/>
  <c r="X209" i="5" s="1"/>
  <c r="V210" i="5"/>
  <c r="E210" i="5"/>
  <c r="V211" i="5"/>
  <c r="E211" i="5"/>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V269" i="5"/>
  <c r="E269" i="5"/>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V305" i="5"/>
  <c r="E305" i="5"/>
  <c r="X305" i="5" s="1"/>
  <c r="V306" i="5"/>
  <c r="E306" i="5"/>
  <c r="X306" i="5" s="1"/>
  <c r="V307" i="5"/>
  <c r="E307" i="5"/>
  <c r="X307" i="5" s="1"/>
  <c r="V308" i="5"/>
  <c r="E308" i="5"/>
  <c r="V309" i="5"/>
  <c r="E309" i="5"/>
  <c r="X309" i="5" s="1"/>
  <c r="V310" i="5"/>
  <c r="E310" i="5"/>
  <c r="V311" i="5"/>
  <c r="E311" i="5"/>
  <c r="X311" i="5" s="1"/>
  <c r="V312" i="5"/>
  <c r="E312" i="5"/>
  <c r="V313" i="5"/>
  <c r="E313" i="5"/>
  <c r="X313" i="5" s="1"/>
  <c r="V314" i="5"/>
  <c r="E314" i="5"/>
  <c r="X314" i="5" s="1"/>
  <c r="V315" i="5"/>
  <c r="E315" i="5"/>
  <c r="V316" i="5"/>
  <c r="E316" i="5"/>
  <c r="V317" i="5"/>
  <c r="E317" i="5"/>
  <c r="X317" i="5" s="1"/>
  <c r="V318" i="5"/>
  <c r="E318" i="5"/>
  <c r="X318" i="5" s="1"/>
  <c r="V319" i="5"/>
  <c r="E319" i="5"/>
  <c r="X319" i="5" s="1"/>
  <c r="V320" i="5"/>
  <c r="E320" i="5"/>
  <c r="V321" i="5"/>
  <c r="E321" i="5"/>
  <c r="X321" i="5" s="1"/>
  <c r="V322" i="5"/>
  <c r="E322" i="5"/>
  <c r="X322" i="5" s="1"/>
  <c r="V323" i="5"/>
  <c r="E323" i="5"/>
  <c r="V324" i="5"/>
  <c r="E324" i="5"/>
  <c r="V325" i="5"/>
  <c r="E325" i="5"/>
  <c r="X325" i="5" s="1"/>
  <c r="V326" i="5"/>
  <c r="E326" i="5"/>
  <c r="X326" i="5" s="1"/>
  <c r="V327" i="5"/>
  <c r="E327" i="5"/>
  <c r="X327" i="5" s="1"/>
  <c r="V328" i="5"/>
  <c r="E328" i="5"/>
  <c r="V329" i="5"/>
  <c r="E329" i="5"/>
  <c r="X329" i="5" s="1"/>
  <c r="V330" i="5"/>
  <c r="E330" i="5"/>
  <c r="V331" i="5"/>
  <c r="E331" i="5"/>
  <c r="X331" i="5" s="1"/>
  <c r="V332" i="5"/>
  <c r="E332" i="5"/>
  <c r="V333" i="5"/>
  <c r="E333" i="5"/>
  <c r="X333" i="5" s="1"/>
  <c r="V334" i="5"/>
  <c r="E334" i="5"/>
  <c r="X334" i="5" s="1"/>
  <c r="V335" i="5"/>
  <c r="E335" i="5"/>
  <c r="X335" i="5" s="1"/>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V345" i="5"/>
  <c r="E345" i="5"/>
  <c r="X345" i="5" s="1"/>
  <c r="V346" i="5"/>
  <c r="E346" i="5"/>
  <c r="X346" i="5" s="1"/>
  <c r="V347" i="5"/>
  <c r="E347" i="5"/>
  <c r="X347" i="5" s="1"/>
  <c r="V348" i="5"/>
  <c r="E348" i="5"/>
  <c r="V349" i="5"/>
  <c r="E349" i="5"/>
  <c r="X349" i="5" s="1"/>
  <c r="V350" i="5"/>
  <c r="E350" i="5"/>
  <c r="X350" i="5" s="1"/>
  <c r="V351" i="5"/>
  <c r="E351" i="5"/>
  <c r="X351" i="5" s="1"/>
  <c r="V352" i="5"/>
  <c r="E352" i="5"/>
  <c r="V353" i="5"/>
  <c r="E353" i="5"/>
  <c r="X353" i="5" s="1"/>
  <c r="V354" i="5"/>
  <c r="E354" i="5"/>
  <c r="X354" i="5" s="1"/>
  <c r="V355" i="5"/>
  <c r="E355" i="5"/>
  <c r="X355" i="5" s="1"/>
  <c r="V356" i="5"/>
  <c r="E356" i="5"/>
  <c r="V357" i="5"/>
  <c r="E357" i="5"/>
  <c r="X357" i="5" s="1"/>
  <c r="V358" i="5"/>
  <c r="E358" i="5"/>
  <c r="X358" i="5" s="1"/>
  <c r="V359" i="5"/>
  <c r="E359" i="5"/>
  <c r="V360" i="5"/>
  <c r="E360" i="5"/>
  <c r="V361" i="5"/>
  <c r="E361" i="5"/>
  <c r="X361" i="5" s="1"/>
  <c r="V362" i="5"/>
  <c r="E362" i="5"/>
  <c r="X362" i="5" s="1"/>
  <c r="V363" i="5"/>
  <c r="E363" i="5"/>
  <c r="X363" i="5" s="1"/>
  <c r="V364" i="5"/>
  <c r="E364" i="5"/>
  <c r="V365" i="5"/>
  <c r="E365" i="5"/>
  <c r="X365" i="5" s="1"/>
  <c r="V366" i="5"/>
  <c r="E366" i="5"/>
  <c r="X366" i="5" s="1"/>
  <c r="V367" i="5"/>
  <c r="E367" i="5"/>
  <c r="X367" i="5" s="1"/>
  <c r="V368" i="5"/>
  <c r="E368" i="5"/>
  <c r="V369" i="5"/>
  <c r="E369" i="5"/>
  <c r="X369" i="5" s="1"/>
  <c r="V370" i="5"/>
  <c r="E370" i="5"/>
  <c r="X370" i="5" s="1"/>
  <c r="V371" i="5"/>
  <c r="E371" i="5"/>
  <c r="X371" i="5" s="1"/>
  <c r="V372" i="5"/>
  <c r="E372" i="5"/>
  <c r="V373" i="5"/>
  <c r="E373" i="5"/>
  <c r="X373" i="5" s="1"/>
  <c r="V374" i="5"/>
  <c r="E374" i="5"/>
  <c r="X374" i="5" s="1"/>
  <c r="V375" i="5"/>
  <c r="E375" i="5"/>
  <c r="X375" i="5" s="1"/>
  <c r="V376" i="5"/>
  <c r="E376" i="5"/>
  <c r="V377" i="5"/>
  <c r="E377" i="5"/>
  <c r="X377" i="5" s="1"/>
  <c r="V378" i="5"/>
  <c r="E378" i="5"/>
  <c r="X378" i="5" s="1"/>
  <c r="V379" i="5"/>
  <c r="E379" i="5"/>
  <c r="X379" i="5" s="1"/>
  <c r="V380" i="5"/>
  <c r="E380" i="5"/>
  <c r="V381" i="5"/>
  <c r="E381" i="5"/>
  <c r="X381" i="5" s="1"/>
  <c r="V382" i="5"/>
  <c r="E382" i="5"/>
  <c r="V383" i="5"/>
  <c r="E383" i="5"/>
  <c r="V384" i="5"/>
  <c r="E384" i="5"/>
  <c r="V385" i="5"/>
  <c r="E385" i="5"/>
  <c r="V386" i="5"/>
  <c r="E386" i="5"/>
  <c r="X386" i="5" s="1"/>
  <c r="V387" i="5"/>
  <c r="E387" i="5"/>
  <c r="X387" i="5" s="1"/>
  <c r="V388" i="5"/>
  <c r="E388" i="5"/>
  <c r="V389" i="5"/>
  <c r="E389" i="5"/>
  <c r="X389" i="5" s="1"/>
  <c r="V390" i="5"/>
  <c r="E390" i="5"/>
  <c r="X390" i="5" s="1"/>
  <c r="V391" i="5"/>
  <c r="E391" i="5"/>
  <c r="V392" i="5"/>
  <c r="E392" i="5"/>
  <c r="V393" i="5"/>
  <c r="E393" i="5"/>
  <c r="X393" i="5" s="1"/>
  <c r="V394" i="5"/>
  <c r="E394" i="5"/>
  <c r="X394" i="5" s="1"/>
  <c r="V395" i="5"/>
  <c r="E395" i="5"/>
  <c r="X395" i="5" s="1"/>
  <c r="V396" i="5"/>
  <c r="E396" i="5"/>
  <c r="V397" i="5"/>
  <c r="E397" i="5"/>
  <c r="X397" i="5" s="1"/>
  <c r="V398" i="5"/>
  <c r="E398" i="5"/>
  <c r="X398" i="5" s="1"/>
  <c r="V399" i="5"/>
  <c r="E399" i="5"/>
  <c r="X399" i="5" s="1"/>
  <c r="V400" i="5"/>
  <c r="E400" i="5"/>
  <c r="V401" i="5"/>
  <c r="E401" i="5"/>
  <c r="X401" i="5" s="1"/>
  <c r="V402" i="5"/>
  <c r="E402" i="5"/>
  <c r="X402" i="5" s="1"/>
  <c r="V403" i="5"/>
  <c r="E403" i="5"/>
  <c r="X403" i="5" s="1"/>
  <c r="V404" i="5"/>
  <c r="E404" i="5"/>
  <c r="V405" i="5"/>
  <c r="E405" i="5"/>
  <c r="X405" i="5" s="1"/>
  <c r="V406" i="5"/>
  <c r="E406" i="5"/>
  <c r="X406" i="5" s="1"/>
  <c r="V407" i="5"/>
  <c r="E407" i="5"/>
  <c r="V408" i="5"/>
  <c r="E408" i="5"/>
  <c r="V409" i="5"/>
  <c r="E409" i="5"/>
  <c r="X409" i="5" s="1"/>
  <c r="V410" i="5"/>
  <c r="E410" i="5"/>
  <c r="X410" i="5" s="1"/>
  <c r="V411" i="5"/>
  <c r="E411" i="5"/>
  <c r="V412" i="5"/>
  <c r="E412" i="5"/>
  <c r="V413" i="5"/>
  <c r="E413" i="5"/>
  <c r="X413" i="5" s="1"/>
  <c r="V414" i="5"/>
  <c r="E414" i="5"/>
  <c r="X414" i="5" s="1"/>
  <c r="V415" i="5"/>
  <c r="E415" i="5"/>
  <c r="X415" i="5" s="1"/>
  <c r="V416" i="5"/>
  <c r="E416" i="5"/>
  <c r="V417" i="5"/>
  <c r="E417" i="5"/>
  <c r="X417" i="5" s="1"/>
  <c r="V418" i="5"/>
  <c r="E418" i="5"/>
  <c r="X418" i="5" s="1"/>
  <c r="V419" i="5"/>
  <c r="E419" i="5"/>
  <c r="V420" i="5"/>
  <c r="E420" i="5"/>
  <c r="V421" i="5"/>
  <c r="E421" i="5"/>
  <c r="X421" i="5" s="1"/>
  <c r="V422" i="5"/>
  <c r="E422" i="5"/>
  <c r="X422" i="5" s="1"/>
  <c r="V423" i="5"/>
  <c r="E423" i="5"/>
  <c r="V424" i="5"/>
  <c r="E424" i="5"/>
  <c r="V425" i="5"/>
  <c r="E425" i="5"/>
  <c r="X425" i="5" s="1"/>
  <c r="V426" i="5"/>
  <c r="E426" i="5"/>
  <c r="X426" i="5" s="1"/>
  <c r="V427" i="5"/>
  <c r="E427" i="5"/>
  <c r="X427" i="5" s="1"/>
  <c r="V428" i="5"/>
  <c r="E428" i="5"/>
  <c r="V429" i="5"/>
  <c r="E429" i="5"/>
  <c r="X429" i="5" s="1"/>
  <c r="V430" i="5"/>
  <c r="E430" i="5"/>
  <c r="V431" i="5"/>
  <c r="E431" i="5"/>
  <c r="X431" i="5" s="1"/>
  <c r="V432" i="5"/>
  <c r="E432" i="5"/>
  <c r="V433" i="5"/>
  <c r="E433" i="5"/>
  <c r="X433" i="5" s="1"/>
  <c r="V434" i="5"/>
  <c r="E434" i="5"/>
  <c r="X434" i="5" s="1"/>
  <c r="V435" i="5"/>
  <c r="E435" i="5"/>
  <c r="V436" i="5"/>
  <c r="E436" i="5"/>
  <c r="V437" i="5"/>
  <c r="E437" i="5"/>
  <c r="X437" i="5" s="1"/>
  <c r="V438" i="5"/>
  <c r="E438" i="5"/>
  <c r="X438" i="5" s="1"/>
  <c r="V439" i="5"/>
  <c r="E439" i="5"/>
  <c r="X439" i="5" s="1"/>
  <c r="V440" i="5"/>
  <c r="E440" i="5"/>
  <c r="V441" i="5"/>
  <c r="E441" i="5"/>
  <c r="X441" i="5" s="1"/>
  <c r="V442" i="5"/>
  <c r="E442" i="5"/>
  <c r="V443" i="5"/>
  <c r="E443" i="5"/>
  <c r="V444" i="5"/>
  <c r="E444" i="5"/>
  <c r="V445" i="5"/>
  <c r="E445" i="5"/>
  <c r="X445" i="5" s="1"/>
  <c r="V446" i="5"/>
  <c r="E446" i="5"/>
  <c r="X446" i="5" s="1"/>
  <c r="V447" i="5"/>
  <c r="E447" i="5"/>
  <c r="X447" i="5" s="1"/>
  <c r="V448" i="5"/>
  <c r="E448" i="5"/>
  <c r="V449" i="5"/>
  <c r="E449" i="5"/>
  <c r="X449" i="5" s="1"/>
  <c r="V450" i="5"/>
  <c r="E450" i="5"/>
  <c r="X450" i="5" s="1"/>
  <c r="V451" i="5"/>
  <c r="E451" i="5"/>
  <c r="X451" i="5" s="1"/>
  <c r="V452" i="5"/>
  <c r="E452" i="5"/>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X463" i="5" s="1"/>
  <c r="V464" i="5"/>
  <c r="E464" i="5"/>
  <c r="V465" i="5"/>
  <c r="E465" i="5"/>
  <c r="X465" i="5" s="1"/>
  <c r="V466" i="5"/>
  <c r="E466" i="5"/>
  <c r="X466" i="5" s="1"/>
  <c r="V467" i="5"/>
  <c r="E467" i="5"/>
  <c r="X467" i="5" s="1"/>
  <c r="V468" i="5"/>
  <c r="E468" i="5"/>
  <c r="V469" i="5"/>
  <c r="E469" i="5"/>
  <c r="X469" i="5" s="1"/>
  <c r="V470" i="5"/>
  <c r="E470" i="5"/>
  <c r="X470" i="5" s="1"/>
  <c r="V471" i="5"/>
  <c r="E471" i="5"/>
  <c r="X471" i="5" s="1"/>
  <c r="V472" i="5"/>
  <c r="E472" i="5"/>
  <c r="V473" i="5"/>
  <c r="E473" i="5"/>
  <c r="V474" i="5"/>
  <c r="E474" i="5"/>
  <c r="X474" i="5" s="1"/>
  <c r="V475" i="5"/>
  <c r="E475" i="5"/>
  <c r="V476" i="5"/>
  <c r="E476" i="5"/>
  <c r="V477" i="5"/>
  <c r="E477" i="5"/>
  <c r="X477" i="5" s="1"/>
  <c r="V478" i="5"/>
  <c r="E478" i="5"/>
  <c r="X478" i="5" s="1"/>
  <c r="V479" i="5"/>
  <c r="E479" i="5"/>
  <c r="V480" i="5"/>
  <c r="E480" i="5"/>
  <c r="V481" i="5"/>
  <c r="E481" i="5"/>
  <c r="X481" i="5" s="1"/>
  <c r="V482" i="5"/>
  <c r="E482" i="5"/>
  <c r="X482" i="5" s="1"/>
  <c r="V483" i="5"/>
  <c r="E483" i="5"/>
  <c r="X483" i="5" s="1"/>
  <c r="V484" i="5"/>
  <c r="E484" i="5"/>
  <c r="V485" i="5"/>
  <c r="E485" i="5"/>
  <c r="X485" i="5" s="1"/>
  <c r="V486" i="5"/>
  <c r="E486" i="5"/>
  <c r="X486" i="5" s="1"/>
  <c r="V487" i="5"/>
  <c r="E487" i="5"/>
  <c r="X487" i="5" s="1"/>
  <c r="V488" i="5"/>
  <c r="E488" i="5"/>
  <c r="V489" i="5"/>
  <c r="E489" i="5"/>
  <c r="X489" i="5" s="1"/>
  <c r="V490" i="5"/>
  <c r="E490" i="5"/>
  <c r="V491" i="5"/>
  <c r="E491" i="5"/>
  <c r="X491" i="5" s="1"/>
  <c r="V492" i="5"/>
  <c r="E492" i="5"/>
  <c r="V493" i="5"/>
  <c r="E493" i="5"/>
  <c r="X493" i="5" s="1"/>
  <c r="V494" i="5"/>
  <c r="E494" i="5"/>
  <c r="X494" i="5" s="1"/>
  <c r="V495" i="5"/>
  <c r="E495" i="5"/>
  <c r="X495" i="5" s="1"/>
  <c r="V496" i="5"/>
  <c r="E496" i="5"/>
  <c r="V497" i="5"/>
  <c r="E497" i="5"/>
  <c r="X497" i="5" s="1"/>
  <c r="V498" i="5"/>
  <c r="E498" i="5"/>
  <c r="X498" i="5" s="1"/>
  <c r="V499" i="5"/>
  <c r="E499" i="5"/>
  <c r="X499" i="5" s="1"/>
  <c r="V500" i="5"/>
  <c r="E500" i="5"/>
  <c r="V501" i="5"/>
  <c r="E501" i="5"/>
  <c r="X501" i="5" s="1"/>
  <c r="V502" i="5"/>
  <c r="E502" i="5"/>
  <c r="X502" i="5" s="1"/>
  <c r="V503" i="5"/>
  <c r="E503" i="5"/>
  <c r="V504" i="5"/>
  <c r="E504" i="5"/>
  <c r="V505" i="5"/>
  <c r="E505" i="5"/>
  <c r="V506" i="5"/>
  <c r="E506" i="5"/>
  <c r="X506" i="5" s="1"/>
  <c r="V507" i="5"/>
  <c r="E507" i="5"/>
  <c r="X507" i="5" s="1"/>
  <c r="V508" i="5"/>
  <c r="E508" i="5"/>
  <c r="V509" i="5"/>
  <c r="E509" i="5"/>
  <c r="X509" i="5" s="1"/>
  <c r="V510" i="5"/>
  <c r="E510" i="5"/>
  <c r="X510" i="5" s="1"/>
  <c r="V511" i="5"/>
  <c r="E511" i="5"/>
  <c r="X511" i="5" s="1"/>
  <c r="V512" i="5"/>
  <c r="E512" i="5"/>
  <c r="V513" i="5"/>
  <c r="E513" i="5"/>
  <c r="X513" i="5" s="1"/>
  <c r="V514" i="5"/>
  <c r="E514" i="5"/>
  <c r="X514" i="5" s="1"/>
  <c r="V515" i="5"/>
  <c r="E515" i="5"/>
  <c r="X515" i="5" s="1"/>
  <c r="V516" i="5"/>
  <c r="E516" i="5"/>
  <c r="V517" i="5"/>
  <c r="E517" i="5"/>
  <c r="X517" i="5" s="1"/>
  <c r="V518" i="5"/>
  <c r="E518" i="5"/>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V529" i="5"/>
  <c r="E529" i="5"/>
  <c r="X529" i="5" s="1"/>
  <c r="V530" i="5"/>
  <c r="E530" i="5"/>
  <c r="X530" i="5" s="1"/>
  <c r="V531" i="5"/>
  <c r="E531" i="5"/>
  <c r="X531" i="5" s="1"/>
  <c r="V532" i="5"/>
  <c r="E532" i="5"/>
  <c r="V533" i="5"/>
  <c r="E533" i="5"/>
  <c r="X533" i="5" s="1"/>
  <c r="V534" i="5"/>
  <c r="E534" i="5"/>
  <c r="X534" i="5" s="1"/>
  <c r="V535" i="5"/>
  <c r="E535" i="5"/>
  <c r="V536" i="5"/>
  <c r="E536" i="5"/>
  <c r="V537" i="5"/>
  <c r="E537" i="5"/>
  <c r="X537" i="5" s="1"/>
  <c r="V538" i="5"/>
  <c r="E538" i="5"/>
  <c r="X538" i="5" s="1"/>
  <c r="V539" i="5"/>
  <c r="E539" i="5"/>
  <c r="V540" i="5"/>
  <c r="E540" i="5"/>
  <c r="V541" i="5"/>
  <c r="E541" i="5"/>
  <c r="X541" i="5" s="1"/>
  <c r="V542" i="5"/>
  <c r="E542" i="5"/>
  <c r="X542" i="5" s="1"/>
  <c r="V543" i="5"/>
  <c r="E543" i="5"/>
  <c r="X543" i="5" s="1"/>
  <c r="V544" i="5"/>
  <c r="E544" i="5"/>
  <c r="V545" i="5"/>
  <c r="E545" i="5"/>
  <c r="V546" i="5"/>
  <c r="E546" i="5"/>
  <c r="X546" i="5" s="1"/>
  <c r="V547" i="5"/>
  <c r="E547" i="5"/>
  <c r="X547" i="5" s="1"/>
  <c r="V548" i="5"/>
  <c r="E548" i="5"/>
  <c r="V549" i="5"/>
  <c r="E549" i="5"/>
  <c r="X549" i="5" s="1"/>
  <c r="V550" i="5"/>
  <c r="E550" i="5"/>
  <c r="X550" i="5" s="1"/>
  <c r="V551" i="5"/>
  <c r="E551" i="5"/>
  <c r="X551" i="5" s="1"/>
  <c r="V552" i="5"/>
  <c r="E552" i="5"/>
  <c r="V553" i="5"/>
  <c r="E553" i="5"/>
  <c r="X553" i="5" s="1"/>
  <c r="V554" i="5"/>
  <c r="E554" i="5"/>
  <c r="X554" i="5" s="1"/>
  <c r="V555" i="5"/>
  <c r="E555" i="5"/>
  <c r="V556" i="5"/>
  <c r="E556" i="5"/>
  <c r="V557" i="5"/>
  <c r="E557" i="5"/>
  <c r="X557" i="5" s="1"/>
  <c r="V558" i="5"/>
  <c r="E558" i="5"/>
  <c r="X558" i="5" s="1"/>
  <c r="V559" i="5"/>
  <c r="E559" i="5"/>
  <c r="X559" i="5" s="1"/>
  <c r="V560" i="5"/>
  <c r="E560" i="5"/>
  <c r="V561" i="5"/>
  <c r="E561" i="5"/>
  <c r="X561" i="5" s="1"/>
  <c r="V562" i="5"/>
  <c r="E562" i="5"/>
  <c r="X562" i="5" s="1"/>
  <c r="V563" i="5"/>
  <c r="E563" i="5"/>
  <c r="X563" i="5" s="1"/>
  <c r="V564" i="5"/>
  <c r="E564" i="5"/>
  <c r="V565" i="5"/>
  <c r="E565" i="5"/>
  <c r="X565" i="5" s="1"/>
  <c r="V566" i="5"/>
  <c r="E566" i="5"/>
  <c r="X566" i="5" s="1"/>
  <c r="V567" i="5"/>
  <c r="E567" i="5"/>
  <c r="V568" i="5"/>
  <c r="E568" i="5"/>
  <c r="V569" i="5"/>
  <c r="E569" i="5"/>
  <c r="X569" i="5" s="1"/>
  <c r="V570" i="5"/>
  <c r="E570" i="5"/>
  <c r="X570" i="5" s="1"/>
  <c r="V571" i="5"/>
  <c r="E571" i="5"/>
  <c r="X571" i="5" s="1"/>
  <c r="V572" i="5"/>
  <c r="E572" i="5"/>
  <c r="V573" i="5"/>
  <c r="E573" i="5"/>
  <c r="X573" i="5" s="1"/>
  <c r="V574" i="5"/>
  <c r="E574" i="5"/>
  <c r="X574" i="5" s="1"/>
  <c r="V575" i="5"/>
  <c r="E575" i="5"/>
  <c r="V576" i="5"/>
  <c r="E576" i="5"/>
  <c r="V577" i="5"/>
  <c r="E577" i="5"/>
  <c r="X577" i="5" s="1"/>
  <c r="V578" i="5"/>
  <c r="E578" i="5"/>
  <c r="X578" i="5" s="1"/>
  <c r="V579" i="5"/>
  <c r="E579" i="5"/>
  <c r="X579" i="5" s="1"/>
  <c r="V580" i="5"/>
  <c r="E580" i="5"/>
  <c r="V581" i="5"/>
  <c r="E581" i="5"/>
  <c r="X581" i="5" s="1"/>
  <c r="V582" i="5"/>
  <c r="E582" i="5"/>
  <c r="X582" i="5" s="1"/>
  <c r="V583" i="5"/>
  <c r="E583" i="5"/>
  <c r="V584" i="5"/>
  <c r="E584" i="5"/>
  <c r="V585" i="5"/>
  <c r="E585" i="5"/>
  <c r="X585" i="5" s="1"/>
  <c r="V586" i="5"/>
  <c r="E586" i="5"/>
  <c r="X586" i="5" s="1"/>
  <c r="V587" i="5"/>
  <c r="E587" i="5"/>
  <c r="V588" i="5"/>
  <c r="E588" i="5"/>
  <c r="V589" i="5"/>
  <c r="E589" i="5"/>
  <c r="X589" i="5" s="1"/>
  <c r="V590" i="5"/>
  <c r="E590" i="5"/>
  <c r="X590" i="5" s="1"/>
  <c r="V591" i="5"/>
  <c r="E591" i="5"/>
  <c r="X591" i="5" s="1"/>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V605" i="5"/>
  <c r="E605" i="5"/>
  <c r="X605" i="5" s="1"/>
  <c r="V606" i="5"/>
  <c r="E606" i="5"/>
  <c r="X606" i="5" s="1"/>
  <c r="V607" i="5"/>
  <c r="E607" i="5"/>
  <c r="V608" i="5"/>
  <c r="E608" i="5"/>
  <c r="V609" i="5"/>
  <c r="E609" i="5"/>
  <c r="X609" i="5" s="1"/>
  <c r="V610" i="5"/>
  <c r="E610" i="5"/>
  <c r="X610" i="5" s="1"/>
  <c r="V611" i="5"/>
  <c r="E611" i="5"/>
  <c r="V612" i="5"/>
  <c r="E612" i="5"/>
  <c r="V613" i="5"/>
  <c r="E613" i="5"/>
  <c r="X613" i="5" s="1"/>
  <c r="V614" i="5"/>
  <c r="E614" i="5"/>
  <c r="X614" i="5" s="1"/>
  <c r="V615" i="5"/>
  <c r="E615" i="5"/>
  <c r="X615" i="5" s="1"/>
  <c r="V616" i="5"/>
  <c r="E616" i="5"/>
  <c r="V617" i="5"/>
  <c r="E617" i="5"/>
  <c r="X617" i="5" s="1"/>
  <c r="V618" i="5"/>
  <c r="E618" i="5"/>
  <c r="X618" i="5" s="1"/>
  <c r="V619" i="5"/>
  <c r="E619" i="5"/>
  <c r="X619" i="5" s="1"/>
  <c r="V620" i="5"/>
  <c r="E620" i="5"/>
  <c r="V621" i="5"/>
  <c r="E621" i="5"/>
  <c r="X621" i="5" s="1"/>
  <c r="V622" i="5"/>
  <c r="E622" i="5"/>
  <c r="X622" i="5" s="1"/>
  <c r="V623" i="5"/>
  <c r="E623" i="5"/>
  <c r="X623" i="5" s="1"/>
  <c r="V624" i="5"/>
  <c r="E624" i="5"/>
  <c r="V625" i="5"/>
  <c r="E625" i="5"/>
  <c r="X625" i="5" s="1"/>
  <c r="V626" i="5"/>
  <c r="E626" i="5"/>
  <c r="X626" i="5" s="1"/>
  <c r="V627" i="5"/>
  <c r="E627" i="5"/>
  <c r="X627" i="5" s="1"/>
  <c r="V628" i="5"/>
  <c r="E628" i="5"/>
  <c r="V629" i="5"/>
  <c r="E629" i="5"/>
  <c r="X629" i="5" s="1"/>
  <c r="V630" i="5"/>
  <c r="E630" i="5"/>
  <c r="X630" i="5" s="1"/>
  <c r="V631" i="5"/>
  <c r="E631" i="5"/>
  <c r="V632" i="5"/>
  <c r="E632" i="5"/>
  <c r="V633" i="5"/>
  <c r="E633" i="5"/>
  <c r="V634" i="5"/>
  <c r="E634" i="5"/>
  <c r="X634" i="5" s="1"/>
  <c r="V635" i="5"/>
  <c r="E635" i="5"/>
  <c r="X635" i="5" s="1"/>
  <c r="V636" i="5"/>
  <c r="E636" i="5"/>
  <c r="V637" i="5"/>
  <c r="E637" i="5"/>
  <c r="X637" i="5" s="1"/>
  <c r="V638" i="5"/>
  <c r="E638" i="5"/>
  <c r="X638" i="5" s="1"/>
  <c r="V639" i="5"/>
  <c r="E639" i="5"/>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V652" i="5"/>
  <c r="E652" i="5"/>
  <c r="V653" i="5"/>
  <c r="E653" i="5"/>
  <c r="X653" i="5" s="1"/>
  <c r="V654" i="5"/>
  <c r="E654" i="5"/>
  <c r="X654" i="5" s="1"/>
  <c r="V655" i="5"/>
  <c r="E655" i="5"/>
  <c r="X655" i="5" s="1"/>
  <c r="V656" i="5"/>
  <c r="E656" i="5"/>
  <c r="V657" i="5"/>
  <c r="E657" i="5"/>
  <c r="X657" i="5" s="1"/>
  <c r="V658" i="5"/>
  <c r="E658" i="5"/>
  <c r="X658" i="5" s="1"/>
  <c r="V659" i="5"/>
  <c r="E659" i="5"/>
  <c r="X659" i="5" s="1"/>
  <c r="V660" i="5"/>
  <c r="E660" i="5"/>
  <c r="V661" i="5"/>
  <c r="E661" i="5"/>
  <c r="X661" i="5" s="1"/>
  <c r="V662" i="5"/>
  <c r="E662" i="5"/>
  <c r="X662" i="5" s="1"/>
  <c r="V663" i="5"/>
  <c r="E663" i="5"/>
  <c r="V664" i="5"/>
  <c r="E664" i="5"/>
  <c r="V665" i="5"/>
  <c r="E665" i="5"/>
  <c r="X665" i="5" s="1"/>
  <c r="V666" i="5"/>
  <c r="E666" i="5"/>
  <c r="X666" i="5" s="1"/>
  <c r="V667" i="5"/>
  <c r="E667" i="5"/>
  <c r="X667" i="5" s="1"/>
  <c r="V668" i="5"/>
  <c r="E668" i="5"/>
  <c r="V669" i="5"/>
  <c r="E669" i="5"/>
  <c r="V670" i="5"/>
  <c r="E670" i="5"/>
  <c r="X670" i="5" s="1"/>
  <c r="V671" i="5"/>
  <c r="E671" i="5"/>
  <c r="V672" i="5"/>
  <c r="E672" i="5"/>
  <c r="V673" i="5"/>
  <c r="E673" i="5"/>
  <c r="X673" i="5" s="1"/>
  <c r="V674" i="5"/>
  <c r="E674" i="5"/>
  <c r="X674" i="5" s="1"/>
  <c r="V675" i="5"/>
  <c r="E675" i="5"/>
  <c r="V676" i="5"/>
  <c r="E676" i="5"/>
  <c r="V677" i="5"/>
  <c r="E677" i="5"/>
  <c r="X677" i="5" s="1"/>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V689" i="5"/>
  <c r="E689" i="5"/>
  <c r="X689" i="5" s="1"/>
  <c r="V690" i="5"/>
  <c r="E690" i="5"/>
  <c r="X690" i="5" s="1"/>
  <c r="V691" i="5"/>
  <c r="E691" i="5"/>
  <c r="V692" i="5"/>
  <c r="E692" i="5"/>
  <c r="V693" i="5"/>
  <c r="E693" i="5"/>
  <c r="X693" i="5" s="1"/>
  <c r="V694" i="5"/>
  <c r="E694" i="5"/>
  <c r="X694" i="5" s="1"/>
  <c r="V695" i="5"/>
  <c r="E695" i="5"/>
  <c r="V696" i="5"/>
  <c r="E696" i="5"/>
  <c r="V697" i="5"/>
  <c r="E697" i="5"/>
  <c r="X697" i="5" s="1"/>
  <c r="V698" i="5"/>
  <c r="E698" i="5"/>
  <c r="X698" i="5" s="1"/>
  <c r="V699" i="5"/>
  <c r="E699" i="5"/>
  <c r="X699" i="5" s="1"/>
  <c r="V700" i="5"/>
  <c r="E700" i="5"/>
  <c r="V701" i="5"/>
  <c r="E701" i="5"/>
  <c r="X701" i="5" s="1"/>
  <c r="V702" i="5"/>
  <c r="E702" i="5"/>
  <c r="X702" i="5" s="1"/>
  <c r="V703" i="5"/>
  <c r="E703" i="5"/>
  <c r="X703" i="5" s="1"/>
  <c r="V704" i="5"/>
  <c r="E704" i="5"/>
  <c r="V705" i="5"/>
  <c r="E705" i="5"/>
  <c r="X705" i="5" s="1"/>
  <c r="V706" i="5"/>
  <c r="E706" i="5"/>
  <c r="X706" i="5" s="1"/>
  <c r="V707" i="5"/>
  <c r="E707" i="5"/>
  <c r="X707" i="5" s="1"/>
  <c r="V708" i="5"/>
  <c r="E708" i="5"/>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V721" i="5"/>
  <c r="E721" i="5"/>
  <c r="X721" i="5" s="1"/>
  <c r="V722" i="5"/>
  <c r="E722" i="5"/>
  <c r="X722" i="5" s="1"/>
  <c r="V723" i="5"/>
  <c r="E723" i="5"/>
  <c r="X723" i="5" s="1"/>
  <c r="V724" i="5"/>
  <c r="E724" i="5"/>
  <c r="V725" i="5"/>
  <c r="E725" i="5"/>
  <c r="X725" i="5" s="1"/>
  <c r="V726" i="5"/>
  <c r="E726" i="5"/>
  <c r="X726" i="5" s="1"/>
  <c r="V727" i="5"/>
  <c r="E727" i="5"/>
  <c r="X727" i="5" s="1"/>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V737" i="5"/>
  <c r="E737" i="5"/>
  <c r="X737" i="5" s="1"/>
  <c r="V738" i="5"/>
  <c r="E738" i="5"/>
  <c r="X738" i="5" s="1"/>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V748" i="5"/>
  <c r="E748" i="5"/>
  <c r="V749" i="5"/>
  <c r="E749" i="5"/>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V761" i="5"/>
  <c r="E761" i="5"/>
  <c r="X761" i="5" s="1"/>
  <c r="V762" i="5"/>
  <c r="E762" i="5"/>
  <c r="X762" i="5" s="1"/>
  <c r="V763" i="5"/>
  <c r="E763" i="5"/>
  <c r="X763" i="5" s="1"/>
  <c r="V764" i="5"/>
  <c r="E764" i="5"/>
  <c r="V765" i="5"/>
  <c r="E765" i="5"/>
  <c r="X765" i="5" s="1"/>
  <c r="V766" i="5"/>
  <c r="E766" i="5"/>
  <c r="V767" i="5"/>
  <c r="E767" i="5"/>
  <c r="V768" i="5"/>
  <c r="E768" i="5"/>
  <c r="V769" i="5"/>
  <c r="E769" i="5"/>
  <c r="X769" i="5" s="1"/>
  <c r="V770" i="5"/>
  <c r="E770" i="5"/>
  <c r="X770" i="5" s="1"/>
  <c r="V771" i="5"/>
  <c r="E771" i="5"/>
  <c r="X771" i="5" s="1"/>
  <c r="V772" i="5"/>
  <c r="E772" i="5"/>
  <c r="V773" i="5"/>
  <c r="E773" i="5"/>
  <c r="X773" i="5" s="1"/>
  <c r="V774" i="5"/>
  <c r="E774" i="5"/>
  <c r="X774" i="5" s="1"/>
  <c r="V775" i="5"/>
  <c r="E775" i="5"/>
  <c r="V776" i="5"/>
  <c r="E776" i="5"/>
  <c r="V777" i="5"/>
  <c r="E777" i="5"/>
  <c r="X777" i="5" s="1"/>
  <c r="V778" i="5"/>
  <c r="E778" i="5"/>
  <c r="X778" i="5" s="1"/>
  <c r="V779" i="5"/>
  <c r="E779" i="5"/>
  <c r="X779" i="5" s="1"/>
  <c r="V780" i="5"/>
  <c r="E780" i="5"/>
  <c r="V781" i="5"/>
  <c r="E781" i="5"/>
  <c r="X781" i="5" s="1"/>
  <c r="V782" i="5"/>
  <c r="E782" i="5"/>
  <c r="X782" i="5" s="1"/>
  <c r="V783" i="5"/>
  <c r="E783" i="5"/>
  <c r="X783" i="5" s="1"/>
  <c r="V784" i="5"/>
  <c r="E784" i="5"/>
  <c r="V785" i="5"/>
  <c r="E785" i="5"/>
  <c r="X785" i="5" s="1"/>
  <c r="V786" i="5"/>
  <c r="E786" i="5"/>
  <c r="X786" i="5" s="1"/>
  <c r="V787" i="5"/>
  <c r="E787" i="5"/>
  <c r="X787" i="5" s="1"/>
  <c r="V788" i="5"/>
  <c r="E788" i="5"/>
  <c r="V789" i="5"/>
  <c r="E789" i="5"/>
  <c r="X789" i="5" s="1"/>
  <c r="V790" i="5"/>
  <c r="E790" i="5"/>
  <c r="X790" i="5" s="1"/>
  <c r="V791" i="5"/>
  <c r="E791" i="5"/>
  <c r="V792" i="5"/>
  <c r="E792" i="5"/>
  <c r="V793" i="5"/>
  <c r="E793" i="5"/>
  <c r="X793" i="5" s="1"/>
  <c r="V794" i="5"/>
  <c r="E794" i="5"/>
  <c r="X794" i="5" s="1"/>
  <c r="V795" i="5"/>
  <c r="E795" i="5"/>
  <c r="X795" i="5" s="1"/>
  <c r="V796" i="5"/>
  <c r="E796" i="5"/>
  <c r="V797" i="5"/>
  <c r="E797" i="5"/>
  <c r="X797" i="5" s="1"/>
  <c r="V798" i="5"/>
  <c r="E798" i="5"/>
  <c r="X798" i="5" s="1"/>
  <c r="V799" i="5"/>
  <c r="E799" i="5"/>
  <c r="V800" i="5"/>
  <c r="E800" i="5"/>
  <c r="V801" i="5"/>
  <c r="E801" i="5"/>
  <c r="X801" i="5" s="1"/>
  <c r="V802" i="5"/>
  <c r="E802" i="5"/>
  <c r="X802" i="5" s="1"/>
  <c r="V803" i="5"/>
  <c r="E803" i="5"/>
  <c r="X803" i="5" s="1"/>
  <c r="V804" i="5"/>
  <c r="E804" i="5"/>
  <c r="V805" i="5"/>
  <c r="E805" i="5"/>
  <c r="X805" i="5" s="1"/>
  <c r="V806" i="5"/>
  <c r="E806" i="5"/>
  <c r="X806" i="5" s="1"/>
  <c r="V807" i="5"/>
  <c r="E807" i="5"/>
  <c r="X807" i="5" s="1"/>
  <c r="V808" i="5"/>
  <c r="E808" i="5"/>
  <c r="V809" i="5"/>
  <c r="E809" i="5"/>
  <c r="X809" i="5" s="1"/>
  <c r="V810" i="5"/>
  <c r="E810" i="5"/>
  <c r="X810" i="5" s="1"/>
  <c r="V811" i="5"/>
  <c r="E811" i="5"/>
  <c r="X811" i="5" s="1"/>
  <c r="V812" i="5"/>
  <c r="E812" i="5"/>
  <c r="V813" i="5"/>
  <c r="E813" i="5"/>
  <c r="X813" i="5" s="1"/>
  <c r="V814" i="5"/>
  <c r="E814" i="5"/>
  <c r="X814" i="5" s="1"/>
  <c r="V815" i="5"/>
  <c r="E815" i="5"/>
  <c r="V816" i="5"/>
  <c r="E816" i="5"/>
  <c r="V817" i="5"/>
  <c r="E817" i="5"/>
  <c r="X817" i="5" s="1"/>
  <c r="V818" i="5"/>
  <c r="E818" i="5"/>
  <c r="V819" i="5"/>
  <c r="E819" i="5"/>
  <c r="X819" i="5" s="1"/>
  <c r="V820" i="5"/>
  <c r="E820" i="5"/>
  <c r="V821" i="5"/>
  <c r="E821" i="5"/>
  <c r="X821" i="5" s="1"/>
  <c r="V822" i="5"/>
  <c r="E822" i="5"/>
  <c r="X822" i="5" s="1"/>
  <c r="V823" i="5"/>
  <c r="E823" i="5"/>
  <c r="X823" i="5" s="1"/>
  <c r="V824" i="5"/>
  <c r="E824" i="5"/>
  <c r="V825" i="5"/>
  <c r="E825" i="5"/>
  <c r="X825" i="5" s="1"/>
  <c r="V826" i="5"/>
  <c r="E826" i="5"/>
  <c r="X826" i="5" s="1"/>
  <c r="V827" i="5"/>
  <c r="E827" i="5"/>
  <c r="X827" i="5" s="1"/>
  <c r="V828" i="5"/>
  <c r="E828" i="5"/>
  <c r="V829" i="5"/>
  <c r="E829" i="5"/>
  <c r="X829" i="5" s="1"/>
  <c r="V830" i="5"/>
  <c r="E830" i="5"/>
  <c r="X830" i="5" s="1"/>
  <c r="V831" i="5"/>
  <c r="E831" i="5"/>
  <c r="X831" i="5" s="1"/>
  <c r="V832" i="5"/>
  <c r="E832" i="5"/>
  <c r="V833" i="5"/>
  <c r="E833" i="5"/>
  <c r="X833" i="5" s="1"/>
  <c r="V834" i="5"/>
  <c r="E834" i="5"/>
  <c r="X834" i="5" s="1"/>
  <c r="V835" i="5"/>
  <c r="E835" i="5"/>
  <c r="X835" i="5" s="1"/>
  <c r="V836" i="5"/>
  <c r="E836" i="5"/>
  <c r="V837" i="5"/>
  <c r="E837" i="5"/>
  <c r="X837" i="5" s="1"/>
  <c r="V838" i="5"/>
  <c r="E838" i="5"/>
  <c r="X838" i="5" s="1"/>
  <c r="V839" i="5"/>
  <c r="E839" i="5"/>
  <c r="X839" i="5" s="1"/>
  <c r="V840" i="5"/>
  <c r="E840" i="5"/>
  <c r="V841" i="5"/>
  <c r="E841" i="5"/>
  <c r="X841" i="5" s="1"/>
  <c r="V842" i="5"/>
  <c r="E842" i="5"/>
  <c r="X842" i="5" s="1"/>
  <c r="V843" i="5"/>
  <c r="E843" i="5"/>
  <c r="X843" i="5" s="1"/>
  <c r="V844" i="5"/>
  <c r="E844" i="5"/>
  <c r="V845" i="5"/>
  <c r="E845" i="5"/>
  <c r="X845" i="5" s="1"/>
  <c r="V846" i="5"/>
  <c r="E846" i="5"/>
  <c r="X846" i="5" s="1"/>
  <c r="V847" i="5"/>
  <c r="E847" i="5"/>
  <c r="X847" i="5" s="1"/>
  <c r="V848" i="5"/>
  <c r="E848" i="5"/>
  <c r="V849" i="5"/>
  <c r="E849" i="5"/>
  <c r="X849" i="5" s="1"/>
  <c r="V850" i="5"/>
  <c r="E850" i="5"/>
  <c r="X850" i="5" s="1"/>
  <c r="V851" i="5"/>
  <c r="E851" i="5"/>
  <c r="X851" i="5" s="1"/>
  <c r="V852" i="5"/>
  <c r="E852" i="5"/>
  <c r="V853" i="5"/>
  <c r="E853" i="5"/>
  <c r="X853" i="5" s="1"/>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X866" i="5" s="1"/>
  <c r="V867" i="5"/>
  <c r="E867" i="5"/>
  <c r="X867" i="5" s="1"/>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V889" i="5"/>
  <c r="E889" i="5"/>
  <c r="X889" i="5" s="1"/>
  <c r="V890" i="5"/>
  <c r="E890" i="5"/>
  <c r="X890" i="5" s="1"/>
  <c r="V891" i="5"/>
  <c r="E891" i="5"/>
  <c r="X891" i="5" s="1"/>
  <c r="V892" i="5"/>
  <c r="E892" i="5"/>
  <c r="V893" i="5"/>
  <c r="E893" i="5"/>
  <c r="X893" i="5" s="1"/>
  <c r="V894" i="5"/>
  <c r="E894" i="5"/>
  <c r="X894" i="5" s="1"/>
  <c r="V895" i="5"/>
  <c r="E895" i="5"/>
  <c r="V896" i="5"/>
  <c r="E896" i="5"/>
  <c r="V897" i="5"/>
  <c r="E897" i="5"/>
  <c r="X897" i="5" s="1"/>
  <c r="V898" i="5"/>
  <c r="E898" i="5"/>
  <c r="X898" i="5" s="1"/>
  <c r="V899" i="5"/>
  <c r="E899" i="5"/>
  <c r="X899" i="5" s="1"/>
  <c r="V900" i="5"/>
  <c r="E900" i="5"/>
  <c r="V901" i="5"/>
  <c r="E901" i="5"/>
  <c r="X901" i="5" s="1"/>
  <c r="V902" i="5"/>
  <c r="E902" i="5"/>
  <c r="X902" i="5" s="1"/>
  <c r="V903" i="5"/>
  <c r="E903" i="5"/>
  <c r="V904" i="5"/>
  <c r="E904" i="5"/>
  <c r="V905" i="5"/>
  <c r="E905" i="5"/>
  <c r="X905" i="5" s="1"/>
  <c r="V906" i="5"/>
  <c r="E906" i="5"/>
  <c r="X906" i="5" s="1"/>
  <c r="V907" i="5"/>
  <c r="E907" i="5"/>
  <c r="V908" i="5"/>
  <c r="E908" i="5"/>
  <c r="V909" i="5"/>
  <c r="E909" i="5"/>
  <c r="X909" i="5" s="1"/>
  <c r="V910" i="5"/>
  <c r="E910" i="5"/>
  <c r="X910" i="5" s="1"/>
  <c r="V911" i="5"/>
  <c r="E911" i="5"/>
  <c r="X911" i="5" s="1"/>
  <c r="V912" i="5"/>
  <c r="E912" i="5"/>
  <c r="V913" i="5"/>
  <c r="E913" i="5"/>
  <c r="X913" i="5" s="1"/>
  <c r="V914" i="5"/>
  <c r="E914" i="5"/>
  <c r="V915" i="5"/>
  <c r="E915" i="5"/>
  <c r="X915" i="5" s="1"/>
  <c r="V916" i="5"/>
  <c r="E916" i="5"/>
  <c r="V917" i="5"/>
  <c r="E917" i="5"/>
  <c r="X917" i="5" s="1"/>
  <c r="V918" i="5"/>
  <c r="E918" i="5"/>
  <c r="X918" i="5" s="1"/>
  <c r="V919" i="5"/>
  <c r="E919" i="5"/>
  <c r="X919" i="5" s="1"/>
  <c r="V920" i="5"/>
  <c r="E920" i="5"/>
  <c r="V921" i="5"/>
  <c r="E921" i="5"/>
  <c r="X921" i="5" s="1"/>
  <c r="V922" i="5"/>
  <c r="E922" i="5"/>
  <c r="X922" i="5" s="1"/>
  <c r="V923" i="5"/>
  <c r="E923" i="5"/>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V940" i="5"/>
  <c r="E940" i="5"/>
  <c r="V941" i="5"/>
  <c r="E941" i="5"/>
  <c r="X941" i="5" s="1"/>
  <c r="V942" i="5"/>
  <c r="E942" i="5"/>
  <c r="X942" i="5" s="1"/>
  <c r="V943" i="5"/>
  <c r="E943" i="5"/>
  <c r="X943" i="5" s="1"/>
  <c r="V944" i="5"/>
  <c r="E944" i="5"/>
  <c r="V945" i="5"/>
  <c r="E945" i="5"/>
  <c r="X945" i="5" s="1"/>
  <c r="V946" i="5"/>
  <c r="E946" i="5"/>
  <c r="X946" i="5" s="1"/>
  <c r="V947" i="5"/>
  <c r="E947" i="5"/>
  <c r="V948" i="5"/>
  <c r="E948" i="5"/>
  <c r="V949" i="5"/>
  <c r="E949" i="5"/>
  <c r="X949" i="5" s="1"/>
  <c r="V950" i="5"/>
  <c r="E950" i="5"/>
  <c r="X950" i="5" s="1"/>
  <c r="V951" i="5"/>
  <c r="E951" i="5"/>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X1113" i="5" s="1"/>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V1133" i="5"/>
  <c r="E1133" i="5"/>
  <c r="X1133" i="5" s="1"/>
  <c r="V1134" i="5"/>
  <c r="E1134" i="5"/>
  <c r="X1134" i="5" s="1"/>
  <c r="V1135" i="5"/>
  <c r="E1135" i="5"/>
  <c r="X1135" i="5" s="1"/>
  <c r="V1136" i="5"/>
  <c r="E1136" i="5"/>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V1157" i="5"/>
  <c r="E1157" i="5"/>
  <c r="X1157" i="5" s="1"/>
  <c r="V1158" i="5"/>
  <c r="E1158" i="5"/>
  <c r="X1158" i="5" s="1"/>
  <c r="V1159" i="5"/>
  <c r="E1159" i="5"/>
  <c r="V1160" i="5"/>
  <c r="E1160" i="5"/>
  <c r="V1161" i="5"/>
  <c r="E1161" i="5"/>
  <c r="X1161" i="5" s="1"/>
  <c r="V1162" i="5"/>
  <c r="E1162" i="5"/>
  <c r="X1162" i="5" s="1"/>
  <c r="V1163" i="5"/>
  <c r="E1163" i="5"/>
  <c r="X1163" i="5" s="1"/>
  <c r="V1164" i="5"/>
  <c r="E1164" i="5"/>
  <c r="V1165" i="5"/>
  <c r="E1165" i="5"/>
  <c r="X1165" i="5" s="1"/>
  <c r="V1166" i="5"/>
  <c r="E1166" i="5"/>
  <c r="X1166" i="5" s="1"/>
  <c r="V1167" i="5"/>
  <c r="E1167" i="5"/>
  <c r="V1168" i="5"/>
  <c r="E1168" i="5"/>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V1177" i="5"/>
  <c r="E1177" i="5"/>
  <c r="X1177" i="5" s="1"/>
  <c r="V1178" i="5"/>
  <c r="E1178" i="5"/>
  <c r="X1178" i="5" s="1"/>
  <c r="V1179" i="5"/>
  <c r="E1179" i="5"/>
  <c r="V1180" i="5"/>
  <c r="E1180" i="5"/>
  <c r="V1181" i="5"/>
  <c r="E1181" i="5"/>
  <c r="X1181" i="5" s="1"/>
  <c r="V1182" i="5"/>
  <c r="E1182" i="5"/>
  <c r="X1182" i="5" s="1"/>
  <c r="V1183" i="5"/>
  <c r="E1183" i="5"/>
  <c r="X1183" i="5" s="1"/>
  <c r="V1184" i="5"/>
  <c r="E1184" i="5"/>
  <c r="V1185" i="5"/>
  <c r="E1185" i="5"/>
  <c r="V1186" i="5"/>
  <c r="E1186" i="5"/>
  <c r="X1186" i="5" s="1"/>
  <c r="V1187" i="5"/>
  <c r="E1187" i="5"/>
  <c r="X1187" i="5" s="1"/>
  <c r="V1188" i="5"/>
  <c r="E1188" i="5"/>
  <c r="V1189" i="5"/>
  <c r="E1189" i="5"/>
  <c r="X1189" i="5" s="1"/>
  <c r="V1190" i="5"/>
  <c r="E1190" i="5"/>
  <c r="X1190" i="5" s="1"/>
  <c r="V1191" i="5"/>
  <c r="E1191" i="5"/>
  <c r="X1191" i="5" s="1"/>
  <c r="V1192" i="5"/>
  <c r="E1192" i="5"/>
  <c r="V1193" i="5"/>
  <c r="E1193" i="5"/>
  <c r="X1193" i="5" s="1"/>
  <c r="V1194" i="5"/>
  <c r="E1194" i="5"/>
  <c r="X1194" i="5" s="1"/>
  <c r="V1195" i="5"/>
  <c r="E1195" i="5"/>
  <c r="V1196" i="5"/>
  <c r="E1196" i="5"/>
  <c r="V1197" i="5"/>
  <c r="E1197" i="5"/>
  <c r="X1197" i="5" s="1"/>
  <c r="V1198" i="5"/>
  <c r="E1198" i="5"/>
  <c r="X1198" i="5" s="1"/>
  <c r="V1199" i="5"/>
  <c r="E1199" i="5"/>
  <c r="V1200" i="5"/>
  <c r="E1200" i="5"/>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V1212" i="5"/>
  <c r="E1212" i="5"/>
  <c r="V1213" i="5"/>
  <c r="E1213" i="5"/>
  <c r="X1213" i="5" s="1"/>
  <c r="V1214" i="5"/>
  <c r="E1214" i="5"/>
  <c r="X1214" i="5" s="1"/>
  <c r="V1215" i="5"/>
  <c r="E1215" i="5"/>
  <c r="V1216" i="5"/>
  <c r="E1216" i="5"/>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V1235" i="5"/>
  <c r="E1235" i="5"/>
  <c r="V1236" i="5"/>
  <c r="E1236" i="5"/>
  <c r="V1237" i="5"/>
  <c r="E1237" i="5"/>
  <c r="X1237" i="5" s="1"/>
  <c r="V1238" i="5"/>
  <c r="E1238" i="5"/>
  <c r="X1238" i="5" s="1"/>
  <c r="V1239" i="5"/>
  <c r="E1239" i="5"/>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V1252" i="5"/>
  <c r="E1252" i="5"/>
  <c r="V1253" i="5"/>
  <c r="E1253" i="5"/>
  <c r="X1253" i="5" s="1"/>
  <c r="V1254" i="5"/>
  <c r="E1254" i="5"/>
  <c r="X1254" i="5" s="1"/>
  <c r="V1255" i="5"/>
  <c r="E1255" i="5"/>
  <c r="V1256" i="5"/>
  <c r="E1256" i="5"/>
  <c r="V1257" i="5"/>
  <c r="E1257" i="5"/>
  <c r="X1257" i="5" s="1"/>
  <c r="V1258" i="5"/>
  <c r="E1258" i="5"/>
  <c r="X1258" i="5" s="1"/>
  <c r="V1259" i="5"/>
  <c r="E1259" i="5"/>
  <c r="X1259" i="5" s="1"/>
  <c r="V1260" i="5"/>
  <c r="E1260" i="5"/>
  <c r="V1261" i="5"/>
  <c r="E1261" i="5"/>
  <c r="X1261" i="5" s="1"/>
  <c r="V1262" i="5"/>
  <c r="E1262" i="5"/>
  <c r="X1262" i="5" s="1"/>
  <c r="V1263" i="5"/>
  <c r="E1263" i="5"/>
  <c r="X1263" i="5" s="1"/>
  <c r="V1264" i="5"/>
  <c r="E1264" i="5"/>
  <c r="V1265" i="5"/>
  <c r="E1265" i="5"/>
  <c r="X1265" i="5" s="1"/>
  <c r="V1266" i="5"/>
  <c r="E1266" i="5"/>
  <c r="X1266" i="5" s="1"/>
  <c r="V1267" i="5"/>
  <c r="E1267" i="5"/>
  <c r="X1267" i="5" s="1"/>
  <c r="V1268" i="5"/>
  <c r="E1268" i="5"/>
  <c r="V1269" i="5"/>
  <c r="E1269" i="5"/>
  <c r="X1269" i="5" s="1"/>
  <c r="V1270" i="5"/>
  <c r="E1270" i="5"/>
  <c r="V1271" i="5"/>
  <c r="E1271" i="5"/>
  <c r="V1272" i="5"/>
  <c r="E1272" i="5"/>
  <c r="V1273" i="5"/>
  <c r="E1273" i="5"/>
  <c r="X1273" i="5" s="1"/>
  <c r="V1274" i="5"/>
  <c r="E1274" i="5"/>
  <c r="X1274" i="5" s="1"/>
  <c r="V1275" i="5"/>
  <c r="E1275" i="5"/>
  <c r="X1275" i="5" s="1"/>
  <c r="V1276" i="5"/>
  <c r="E1276" i="5"/>
  <c r="V1277" i="5"/>
  <c r="E1277" i="5"/>
  <c r="X1277" i="5" s="1"/>
  <c r="V1278" i="5"/>
  <c r="E1278" i="5"/>
  <c r="X1278" i="5" s="1"/>
  <c r="V1279" i="5"/>
  <c r="E1279" i="5"/>
  <c r="V1280" i="5"/>
  <c r="E1280" i="5"/>
  <c r="V1281" i="5"/>
  <c r="E1281" i="5"/>
  <c r="X1281" i="5" s="1"/>
  <c r="V1282" i="5"/>
  <c r="E1282" i="5"/>
  <c r="X1282" i="5" s="1"/>
  <c r="V1283" i="5"/>
  <c r="E1283" i="5"/>
  <c r="V1284" i="5"/>
  <c r="E1284" i="5"/>
  <c r="V1285" i="5"/>
  <c r="E1285" i="5"/>
  <c r="X1285" i="5" s="1"/>
  <c r="V1286" i="5"/>
  <c r="E1286" i="5"/>
  <c r="X1286" i="5" s="1"/>
  <c r="V1287" i="5"/>
  <c r="E1287" i="5"/>
  <c r="X1287" i="5" s="1"/>
  <c r="V1288" i="5"/>
  <c r="E1288" i="5"/>
  <c r="V1289" i="5"/>
  <c r="E1289" i="5"/>
  <c r="X1289" i="5" s="1"/>
  <c r="V1290" i="5"/>
  <c r="E1290" i="5"/>
  <c r="V1291" i="5"/>
  <c r="E1291" i="5"/>
  <c r="X1291" i="5" s="1"/>
  <c r="V1292" i="5"/>
  <c r="E1292" i="5"/>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V1305" i="5"/>
  <c r="E1305" i="5"/>
  <c r="X1305" i="5" s="1"/>
  <c r="V1306" i="5"/>
  <c r="E1306" i="5"/>
  <c r="X1306" i="5" s="1"/>
  <c r="V1307" i="5"/>
  <c r="E1307" i="5"/>
  <c r="V1308" i="5"/>
  <c r="E1308" i="5"/>
  <c r="V1309" i="5"/>
  <c r="E1309" i="5"/>
  <c r="X1309" i="5" s="1"/>
  <c r="V1310" i="5"/>
  <c r="E1310" i="5"/>
  <c r="X1310" i="5" s="1"/>
  <c r="V1311" i="5"/>
  <c r="E1311" i="5"/>
  <c r="V1312" i="5"/>
  <c r="E1312" i="5"/>
  <c r="V1313" i="5"/>
  <c r="E1313" i="5"/>
  <c r="X1313" i="5" s="1"/>
  <c r="V1314" i="5"/>
  <c r="E1314" i="5"/>
  <c r="X1314" i="5" s="1"/>
  <c r="V1315" i="5"/>
  <c r="E1315" i="5"/>
  <c r="X1315" i="5" s="1"/>
  <c r="V1316" i="5"/>
  <c r="E1316" i="5"/>
  <c r="V1317" i="5"/>
  <c r="E1317" i="5"/>
  <c r="V1318" i="5"/>
  <c r="E1318" i="5"/>
  <c r="X1318" i="5" s="1"/>
  <c r="V1319" i="5"/>
  <c r="E1319" i="5"/>
  <c r="X1319" i="5" s="1"/>
  <c r="V1320" i="5"/>
  <c r="E1320" i="5"/>
  <c r="V1321" i="5"/>
  <c r="E1321" i="5"/>
  <c r="X1321" i="5" s="1"/>
  <c r="V1322" i="5"/>
  <c r="E1322" i="5"/>
  <c r="X1322" i="5" s="1"/>
  <c r="V1323" i="5"/>
  <c r="E1323" i="5"/>
  <c r="V1324" i="5"/>
  <c r="E1324" i="5"/>
  <c r="V1325" i="5"/>
  <c r="E1325" i="5"/>
  <c r="X1325" i="5" s="1"/>
  <c r="V1326" i="5"/>
  <c r="E1326" i="5"/>
  <c r="X1326" i="5" s="1"/>
  <c r="V1327" i="5"/>
  <c r="E1327" i="5"/>
  <c r="V1328" i="5"/>
  <c r="E1328" i="5"/>
  <c r="V1329" i="5"/>
  <c r="E1329" i="5"/>
  <c r="X1329" i="5" s="1"/>
  <c r="V1330" i="5"/>
  <c r="E1330" i="5"/>
  <c r="X1330" i="5" s="1"/>
  <c r="V1331" i="5"/>
  <c r="E1331" i="5"/>
  <c r="X1331" i="5" s="1"/>
  <c r="V1332" i="5"/>
  <c r="E1332" i="5"/>
  <c r="V1333" i="5"/>
  <c r="E1333" i="5"/>
  <c r="X1333" i="5" s="1"/>
  <c r="V1334" i="5"/>
  <c r="E1334" i="5"/>
  <c r="X1334" i="5" s="1"/>
  <c r="V1335" i="5"/>
  <c r="E1335" i="5"/>
  <c r="X1335" i="5" s="1"/>
  <c r="V1336" i="5"/>
  <c r="E1336" i="5"/>
  <c r="V1337" i="5"/>
  <c r="E1337" i="5"/>
  <c r="V1338" i="5"/>
  <c r="E1338" i="5"/>
  <c r="X1338" i="5" s="1"/>
  <c r="V1339" i="5"/>
  <c r="E1339" i="5"/>
  <c r="X1339" i="5" s="1"/>
  <c r="V1340" i="5"/>
  <c r="E1340" i="5"/>
  <c r="V1341" i="5"/>
  <c r="E1341" i="5"/>
  <c r="X1341" i="5" s="1"/>
  <c r="V1342" i="5"/>
  <c r="E1342" i="5"/>
  <c r="X1342" i="5" s="1"/>
  <c r="V1343" i="5"/>
  <c r="E1343" i="5"/>
  <c r="V1344" i="5"/>
  <c r="E1344" i="5"/>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V1356" i="5"/>
  <c r="E1356" i="5"/>
  <c r="V1357" i="5"/>
  <c r="E1357" i="5"/>
  <c r="X1357" i="5" s="1"/>
  <c r="V1358" i="5"/>
  <c r="E1358" i="5"/>
  <c r="X1358" i="5" s="1"/>
  <c r="V1359" i="5"/>
  <c r="E1359" i="5"/>
  <c r="V1360" i="5"/>
  <c r="E1360" i="5"/>
  <c r="V1361" i="5"/>
  <c r="E1361" i="5"/>
  <c r="X1361" i="5" s="1"/>
  <c r="V1362" i="5"/>
  <c r="E1362" i="5"/>
  <c r="X1362" i="5" s="1"/>
  <c r="V1363" i="5"/>
  <c r="E1363" i="5"/>
  <c r="X1363" i="5" s="1"/>
  <c r="V1364" i="5"/>
  <c r="E1364" i="5"/>
  <c r="V1365" i="5"/>
  <c r="E1365" i="5"/>
  <c r="X1365" i="5" s="1"/>
  <c r="V1366" i="5"/>
  <c r="E1366" i="5"/>
  <c r="V1367" i="5"/>
  <c r="E1367" i="5"/>
  <c r="V1368" i="5"/>
  <c r="E1368" i="5"/>
  <c r="V1369" i="5"/>
  <c r="E1369" i="5"/>
  <c r="V1370" i="5"/>
  <c r="E1370" i="5"/>
  <c r="X1370" i="5" s="1"/>
  <c r="V1371" i="5"/>
  <c r="E1371" i="5"/>
  <c r="X1371" i="5" s="1"/>
  <c r="V1372" i="5"/>
  <c r="E1372" i="5"/>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V1392" i="5"/>
  <c r="E1392" i="5"/>
  <c r="V1393" i="5"/>
  <c r="E1393" i="5"/>
  <c r="X1393" i="5" s="1"/>
  <c r="V1394" i="5"/>
  <c r="E1394" i="5"/>
  <c r="X1394" i="5" s="1"/>
  <c r="V1395" i="5"/>
  <c r="E1395" i="5"/>
  <c r="V1396" i="5"/>
  <c r="E1396" i="5"/>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V1408" i="5"/>
  <c r="E1408" i="5"/>
  <c r="V1409" i="5"/>
  <c r="E1409" i="5"/>
  <c r="X1409" i="5" s="1"/>
  <c r="V1410" i="5"/>
  <c r="E1410" i="5"/>
  <c r="X1410" i="5" s="1"/>
  <c r="V1411" i="5"/>
  <c r="E1411" i="5"/>
  <c r="X1411" i="5" s="1"/>
  <c r="V1412" i="5"/>
  <c r="E1412" i="5"/>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X1425" i="5" s="1"/>
  <c r="V1426" i="5"/>
  <c r="E1426" i="5"/>
  <c r="V1427" i="5"/>
  <c r="E1427" i="5"/>
  <c r="X1427" i="5" s="1"/>
  <c r="V1428" i="5"/>
  <c r="E1428" i="5"/>
  <c r="V1429" i="5"/>
  <c r="E1429" i="5"/>
  <c r="X1429" i="5" s="1"/>
  <c r="V1430" i="5"/>
  <c r="E1430" i="5"/>
  <c r="X1430" i="5" s="1"/>
  <c r="V1431" i="5"/>
  <c r="E1431" i="5"/>
  <c r="V1432" i="5"/>
  <c r="E1432" i="5"/>
  <c r="V1433" i="5"/>
  <c r="E1433" i="5"/>
  <c r="X1433" i="5" s="1"/>
  <c r="V1434" i="5"/>
  <c r="E1434" i="5"/>
  <c r="X1434" i="5" s="1"/>
  <c r="V1435" i="5"/>
  <c r="E1435" i="5"/>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V1469" i="5"/>
  <c r="E1469" i="5"/>
  <c r="X1469" i="5" s="1"/>
  <c r="V1470" i="5"/>
  <c r="E1470" i="5"/>
  <c r="X1470" i="5" s="1"/>
  <c r="V1471" i="5"/>
  <c r="E1471" i="5"/>
  <c r="X1471" i="5" s="1"/>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V1485" i="5"/>
  <c r="E1485" i="5"/>
  <c r="X1485" i="5" s="1"/>
  <c r="V1486" i="5"/>
  <c r="E1486" i="5"/>
  <c r="X1486" i="5" s="1"/>
  <c r="V1487" i="5"/>
  <c r="E1487" i="5"/>
  <c r="V1488" i="5"/>
  <c r="E1488" i="5"/>
  <c r="V1489" i="5"/>
  <c r="E1489" i="5"/>
  <c r="X1489" i="5" s="1"/>
  <c r="V1490" i="5"/>
  <c r="E1490" i="5"/>
  <c r="X1490" i="5" s="1"/>
  <c r="V1491" i="5"/>
  <c r="E1491" i="5"/>
  <c r="V1492" i="5"/>
  <c r="E1492" i="5"/>
  <c r="V1493" i="5"/>
  <c r="E1493" i="5"/>
  <c r="X1493" i="5" s="1"/>
  <c r="V1494" i="5"/>
  <c r="E1494" i="5"/>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V1506" i="5"/>
  <c r="E1506" i="5"/>
  <c r="X1506" i="5" s="1"/>
  <c r="V1507" i="5"/>
  <c r="E1507" i="5"/>
  <c r="V1508" i="5"/>
  <c r="E1508" i="5"/>
  <c r="V1509" i="5"/>
  <c r="E1509" i="5"/>
  <c r="X1509" i="5" s="1"/>
  <c r="V1510" i="5"/>
  <c r="E1510" i="5"/>
  <c r="X1510" i="5" s="1"/>
  <c r="V1511" i="5"/>
  <c r="E1511" i="5"/>
  <c r="X1511" i="5" s="1"/>
  <c r="V1512" i="5"/>
  <c r="E1512" i="5"/>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X1525" i="5" s="1"/>
  <c r="V1526" i="5"/>
  <c r="E1526" i="5"/>
  <c r="X1526" i="5" s="1"/>
  <c r="V1527" i="5"/>
  <c r="E1527" i="5"/>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X1550" i="5" s="1"/>
  <c r="V1551" i="5"/>
  <c r="E1551" i="5"/>
  <c r="X1551" i="5" s="1"/>
  <c r="V1552" i="5"/>
  <c r="E1552" i="5"/>
  <c r="V1553" i="5"/>
  <c r="E1553" i="5"/>
  <c r="X1553" i="5" s="1"/>
  <c r="V1554" i="5"/>
  <c r="E1554" i="5"/>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V1568" i="5"/>
  <c r="E1568" i="5"/>
  <c r="V1569" i="5"/>
  <c r="E1569" i="5"/>
  <c r="X1569" i="5" s="1"/>
  <c r="V1570" i="5"/>
  <c r="E1570" i="5"/>
  <c r="X1570" i="5" s="1"/>
  <c r="V1571" i="5"/>
  <c r="E1571" i="5"/>
  <c r="V1572" i="5"/>
  <c r="E1572" i="5"/>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V1600" i="5"/>
  <c r="E1600" i="5"/>
  <c r="V1601" i="5"/>
  <c r="E1601" i="5"/>
  <c r="X1601" i="5" s="1"/>
  <c r="V1602" i="5"/>
  <c r="E1602" i="5"/>
  <c r="X1602" i="5" s="1"/>
  <c r="V1603" i="5"/>
  <c r="E1603" i="5"/>
  <c r="X1603" i="5" s="1"/>
  <c r="V1604" i="5"/>
  <c r="E1604" i="5"/>
  <c r="V1605" i="5"/>
  <c r="E1605" i="5"/>
  <c r="X1605" i="5" s="1"/>
  <c r="V1606" i="5"/>
  <c r="E1606" i="5"/>
  <c r="X1606" i="5" s="1"/>
  <c r="V1607" i="5"/>
  <c r="E1607" i="5"/>
  <c r="V1608" i="5"/>
  <c r="E1608" i="5"/>
  <c r="V1609" i="5"/>
  <c r="E1609" i="5"/>
  <c r="X1609" i="5" s="1"/>
  <c r="V1610" i="5"/>
  <c r="E1610" i="5"/>
  <c r="X1610" i="5" s="1"/>
  <c r="V1611" i="5"/>
  <c r="E1611" i="5"/>
  <c r="V1612" i="5"/>
  <c r="E1612" i="5"/>
  <c r="V1613" i="5"/>
  <c r="E1613" i="5"/>
  <c r="X1613" i="5" s="1"/>
  <c r="V1614" i="5"/>
  <c r="E1614" i="5"/>
  <c r="X1614" i="5" s="1"/>
  <c r="V1615" i="5"/>
  <c r="E1615" i="5"/>
  <c r="X1615" i="5" s="1"/>
  <c r="V1616" i="5"/>
  <c r="E1616" i="5"/>
  <c r="V1617" i="5"/>
  <c r="E1617" i="5"/>
  <c r="X1617" i="5" s="1"/>
  <c r="V1618" i="5"/>
  <c r="E1618" i="5"/>
  <c r="X1618" i="5" s="1"/>
  <c r="V1619" i="5"/>
  <c r="E1619" i="5"/>
  <c r="V1620" i="5"/>
  <c r="E1620" i="5"/>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V1629" i="5"/>
  <c r="E1629" i="5"/>
  <c r="X1629" i="5" s="1"/>
  <c r="V1630" i="5"/>
  <c r="E1630" i="5"/>
  <c r="V1631" i="5"/>
  <c r="E1631" i="5"/>
  <c r="X1631" i="5" s="1"/>
  <c r="V1632" i="5"/>
  <c r="E1632" i="5"/>
  <c r="V1633" i="5"/>
  <c r="E1633" i="5"/>
  <c r="X1633" i="5" s="1"/>
  <c r="V1634" i="5"/>
  <c r="E1634" i="5"/>
  <c r="X1634" i="5" s="1"/>
  <c r="V1635" i="5"/>
  <c r="E1635" i="5"/>
  <c r="V1636" i="5"/>
  <c r="E1636" i="5"/>
  <c r="V1637" i="5"/>
  <c r="E1637" i="5"/>
  <c r="X1637" i="5" s="1"/>
  <c r="V1638" i="5"/>
  <c r="E1638" i="5"/>
  <c r="X1638" i="5" s="1"/>
  <c r="V1639" i="5"/>
  <c r="E1639" i="5"/>
  <c r="X1639" i="5" s="1"/>
  <c r="V1640" i="5"/>
  <c r="E1640" i="5"/>
  <c r="V1641" i="5"/>
  <c r="E1641" i="5"/>
  <c r="X1641" i="5" s="1"/>
  <c r="V1642" i="5"/>
  <c r="E1642" i="5"/>
  <c r="X1642" i="5" s="1"/>
  <c r="V1643" i="5"/>
  <c r="E1643" i="5"/>
  <c r="V1644" i="5"/>
  <c r="E1644" i="5"/>
  <c r="V1645" i="5"/>
  <c r="E1645" i="5"/>
  <c r="X1645" i="5" s="1"/>
  <c r="V1646" i="5"/>
  <c r="E1646" i="5"/>
  <c r="X1646" i="5" s="1"/>
  <c r="V1647" i="5"/>
  <c r="E1647" i="5"/>
  <c r="V1648" i="5"/>
  <c r="E1648" i="5"/>
  <c r="V1649" i="5"/>
  <c r="E1649" i="5"/>
  <c r="X1649" i="5" s="1"/>
  <c r="V1650" i="5"/>
  <c r="E1650" i="5"/>
  <c r="X1650" i="5" s="1"/>
  <c r="V1651" i="5"/>
  <c r="E1651" i="5"/>
  <c r="V1652" i="5"/>
  <c r="E1652" i="5"/>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V1665" i="5"/>
  <c r="E1665" i="5"/>
  <c r="X1665" i="5" s="1"/>
  <c r="V1666" i="5"/>
  <c r="E1666" i="5"/>
  <c r="X1666" i="5" s="1"/>
  <c r="V1667" i="5"/>
  <c r="E1667" i="5"/>
  <c r="V1668" i="5"/>
  <c r="E1668" i="5"/>
  <c r="V1669" i="5"/>
  <c r="E1669" i="5"/>
  <c r="X1669" i="5" s="1"/>
  <c r="V1670" i="5"/>
  <c r="E1670" i="5"/>
  <c r="X1670" i="5" s="1"/>
  <c r="V1671" i="5"/>
  <c r="E1671" i="5"/>
  <c r="X1671" i="5" s="1"/>
  <c r="V1672" i="5"/>
  <c r="E1672" i="5"/>
  <c r="V1673" i="5"/>
  <c r="E1673" i="5"/>
  <c r="X1673" i="5" s="1"/>
  <c r="V1674" i="5"/>
  <c r="E1674" i="5"/>
  <c r="X1674" i="5" s="1"/>
  <c r="V1675" i="5"/>
  <c r="E1675" i="5"/>
  <c r="V1676" i="5"/>
  <c r="E1676" i="5"/>
  <c r="V1677" i="5"/>
  <c r="E1677" i="5"/>
  <c r="X1677" i="5" s="1"/>
  <c r="V1678" i="5"/>
  <c r="E1678" i="5"/>
  <c r="X1678" i="5" s="1"/>
  <c r="V1679" i="5"/>
  <c r="E1679" i="5"/>
  <c r="V1680" i="5"/>
  <c r="E1680" i="5"/>
  <c r="V1681" i="5"/>
  <c r="E1681" i="5"/>
  <c r="X1681" i="5" s="1"/>
  <c r="V1682" i="5"/>
  <c r="E1682" i="5"/>
  <c r="X1682" i="5" s="1"/>
  <c r="V1683" i="5"/>
  <c r="E1683" i="5"/>
  <c r="X1683" i="5" s="1"/>
  <c r="V1684" i="5"/>
  <c r="E1684" i="5"/>
  <c r="V1685" i="5"/>
  <c r="E1685" i="5"/>
  <c r="X1685" i="5" s="1"/>
  <c r="V1686" i="5"/>
  <c r="E1686" i="5"/>
  <c r="X1686" i="5" s="1"/>
  <c r="V1687" i="5"/>
  <c r="E1687" i="5"/>
  <c r="V1688" i="5"/>
  <c r="E1688" i="5"/>
  <c r="V1689" i="5"/>
  <c r="E1689" i="5"/>
  <c r="X1689" i="5" s="1"/>
  <c r="V1690" i="5"/>
  <c r="E1690" i="5"/>
  <c r="X1690" i="5" s="1"/>
  <c r="V1691" i="5"/>
  <c r="E1691" i="5"/>
  <c r="X1691" i="5" s="1"/>
  <c r="V1692" i="5"/>
  <c r="E1692" i="5"/>
  <c r="V1693" i="5"/>
  <c r="E1693" i="5"/>
  <c r="X1693" i="5" s="1"/>
  <c r="V1694" i="5"/>
  <c r="E1694" i="5"/>
  <c r="X1694" i="5" s="1"/>
  <c r="V1695" i="5"/>
  <c r="E1695" i="5"/>
  <c r="X1695" i="5" s="1"/>
  <c r="V1696" i="5"/>
  <c r="E1696" i="5"/>
  <c r="V1697" i="5"/>
  <c r="E1697" i="5"/>
  <c r="X1697" i="5" s="1"/>
  <c r="V1698" i="5"/>
  <c r="E1698" i="5"/>
  <c r="X1698" i="5" s="1"/>
  <c r="V1699" i="5"/>
  <c r="E1699" i="5"/>
  <c r="V1700" i="5"/>
  <c r="E1700" i="5"/>
  <c r="V1701" i="5"/>
  <c r="E1701" i="5"/>
  <c r="X1701" i="5" s="1"/>
  <c r="V1702" i="5"/>
  <c r="E1702" i="5"/>
  <c r="X1702" i="5" s="1"/>
  <c r="V1703" i="5"/>
  <c r="E1703" i="5"/>
  <c r="V1704" i="5"/>
  <c r="E1704" i="5"/>
  <c r="V1705" i="5"/>
  <c r="E1705" i="5"/>
  <c r="X1705" i="5" s="1"/>
  <c r="V1706" i="5"/>
  <c r="E1706" i="5"/>
  <c r="V1707" i="5"/>
  <c r="E1707" i="5"/>
  <c r="V1708" i="5"/>
  <c r="E1708" i="5"/>
  <c r="V1709" i="5"/>
  <c r="E1709" i="5"/>
  <c r="X1709" i="5" s="1"/>
  <c r="V1710" i="5"/>
  <c r="E1710" i="5"/>
  <c r="X1710" i="5" s="1"/>
  <c r="V1711" i="5"/>
  <c r="E1711" i="5"/>
  <c r="X1711" i="5" s="1"/>
  <c r="V1712" i="5"/>
  <c r="E1712" i="5"/>
  <c r="V1713" i="5"/>
  <c r="E1713" i="5"/>
  <c r="X1713" i="5" s="1"/>
  <c r="V1714" i="5"/>
  <c r="E1714" i="5"/>
  <c r="V1715" i="5"/>
  <c r="E1715" i="5"/>
  <c r="X1715" i="5" s="1"/>
  <c r="V1716" i="5"/>
  <c r="E1716" i="5"/>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X1726" i="5" s="1"/>
  <c r="V1727" i="5"/>
  <c r="E1727" i="5"/>
  <c r="V1728" i="5"/>
  <c r="E1728" i="5"/>
  <c r="V1729" i="5"/>
  <c r="E1729" i="5"/>
  <c r="X1729" i="5" s="1"/>
  <c r="V1730" i="5"/>
  <c r="E1730" i="5"/>
  <c r="X1730" i="5" s="1"/>
  <c r="V1731" i="5"/>
  <c r="E1731" i="5"/>
  <c r="V1732" i="5"/>
  <c r="E1732" i="5"/>
  <c r="V1733" i="5"/>
  <c r="E1733" i="5"/>
  <c r="V1734" i="5"/>
  <c r="E1734" i="5"/>
  <c r="X1734" i="5" s="1"/>
  <c r="V1735" i="5"/>
  <c r="E1735" i="5"/>
  <c r="X1735" i="5" s="1"/>
  <c r="V1736" i="5"/>
  <c r="E1736" i="5"/>
  <c r="V1737" i="5"/>
  <c r="E1737" i="5"/>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V1764" i="5"/>
  <c r="E1764" i="5"/>
  <c r="V1765" i="5"/>
  <c r="E1765" i="5"/>
  <c r="V1766" i="5"/>
  <c r="E1766" i="5"/>
  <c r="X1766" i="5" s="1"/>
  <c r="V1767" i="5"/>
  <c r="E1767" i="5"/>
  <c r="X1767" i="5" s="1"/>
  <c r="V1768" i="5"/>
  <c r="E1768" i="5"/>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X1779" i="5" s="1"/>
  <c r="V1780" i="5"/>
  <c r="E1780" i="5"/>
  <c r="V1781" i="5"/>
  <c r="E1781" i="5"/>
  <c r="X1781" i="5" s="1"/>
  <c r="V1782" i="5"/>
  <c r="E1782" i="5"/>
  <c r="X1782" i="5" s="1"/>
  <c r="V1783" i="5"/>
  <c r="E1783" i="5"/>
  <c r="V1784" i="5"/>
  <c r="E1784" i="5"/>
  <c r="V1785" i="5"/>
  <c r="E1785" i="5"/>
  <c r="X1785" i="5" s="1"/>
  <c r="V1786" i="5"/>
  <c r="E1786" i="5"/>
  <c r="X1786" i="5" s="1"/>
  <c r="V1787" i="5"/>
  <c r="E1787" i="5"/>
  <c r="X1787" i="5" s="1"/>
  <c r="V1788" i="5"/>
  <c r="E1788" i="5"/>
  <c r="V1789" i="5"/>
  <c r="E1789" i="5"/>
  <c r="X1789" i="5" s="1"/>
  <c r="V1790" i="5"/>
  <c r="E1790" i="5"/>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V1804" i="5"/>
  <c r="E1804" i="5"/>
  <c r="V1805" i="5"/>
  <c r="E1805" i="5"/>
  <c r="X1805" i="5" s="1"/>
  <c r="V1806" i="5"/>
  <c r="E1806" i="5"/>
  <c r="X1806" i="5" s="1"/>
  <c r="V1807" i="5"/>
  <c r="E1807" i="5"/>
  <c r="V1808" i="5"/>
  <c r="E1808" i="5"/>
  <c r="V1809" i="5"/>
  <c r="E1809" i="5"/>
  <c r="X1809" i="5" s="1"/>
  <c r="V1810" i="5"/>
  <c r="E1810" i="5"/>
  <c r="X1810" i="5" s="1"/>
  <c r="V1811" i="5"/>
  <c r="E1811" i="5"/>
  <c r="V1812" i="5"/>
  <c r="E1812" i="5"/>
  <c r="V1813" i="5"/>
  <c r="E1813" i="5"/>
  <c r="X1813" i="5" s="1"/>
  <c r="V1814" i="5"/>
  <c r="E1814" i="5"/>
  <c r="X1814" i="5" s="1"/>
  <c r="V1815" i="5"/>
  <c r="E1815" i="5"/>
  <c r="X1815" i="5" s="1"/>
  <c r="V1816" i="5"/>
  <c r="E1816" i="5"/>
  <c r="V1817" i="5"/>
  <c r="E1817" i="5"/>
  <c r="X1817" i="5" s="1"/>
  <c r="V1818" i="5"/>
  <c r="E1818" i="5"/>
  <c r="X1818" i="5" s="1"/>
  <c r="V1819" i="5"/>
  <c r="E1819" i="5"/>
  <c r="V1820" i="5"/>
  <c r="E1820" i="5"/>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X1834" i="5" s="1"/>
  <c r="V1835" i="5"/>
  <c r="E1835" i="5"/>
  <c r="V1836" i="5"/>
  <c r="E1836" i="5"/>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V1845" i="5"/>
  <c r="E1845" i="5"/>
  <c r="X1845" i="5" s="1"/>
  <c r="V1846" i="5"/>
  <c r="E1846" i="5"/>
  <c r="X1846" i="5" s="1"/>
  <c r="V1847" i="5"/>
  <c r="E1847" i="5"/>
  <c r="X1847" i="5" s="1"/>
  <c r="V1848" i="5"/>
  <c r="E1848" i="5"/>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V1909" i="5"/>
  <c r="E1909" i="5"/>
  <c r="X1909" i="5" s="1"/>
  <c r="V1910" i="5"/>
  <c r="E1910" i="5"/>
  <c r="X1910" i="5" s="1"/>
  <c r="V1911" i="5"/>
  <c r="E1911" i="5"/>
  <c r="X1911" i="5" s="1"/>
  <c r="V1912" i="5"/>
  <c r="E1912" i="5"/>
  <c r="V1913" i="5"/>
  <c r="E1913" i="5"/>
  <c r="X1913" i="5" s="1"/>
  <c r="V1914" i="5"/>
  <c r="E1914" i="5"/>
  <c r="X1914" i="5" s="1"/>
  <c r="V1915" i="5"/>
  <c r="E1915" i="5"/>
  <c r="X1915" i="5" s="1"/>
  <c r="V1916" i="5"/>
  <c r="E1916" i="5"/>
  <c r="V1917" i="5"/>
  <c r="E1917" i="5"/>
  <c r="X1917" i="5" s="1"/>
  <c r="V1918" i="5"/>
  <c r="E1918" i="5"/>
  <c r="X1918" i="5" s="1"/>
  <c r="V1919" i="5"/>
  <c r="E1919" i="5"/>
  <c r="V1920" i="5"/>
  <c r="E1920" i="5"/>
  <c r="V1921" i="5"/>
  <c r="E1921" i="5"/>
  <c r="X1921" i="5" s="1"/>
  <c r="V1922" i="5"/>
  <c r="E1922" i="5"/>
  <c r="X1922" i="5" s="1"/>
  <c r="V1923" i="5"/>
  <c r="E1923" i="5"/>
  <c r="V1924" i="5"/>
  <c r="E1924" i="5"/>
  <c r="V1925" i="5"/>
  <c r="E1925" i="5"/>
  <c r="X1925" i="5" s="1"/>
  <c r="V1926" i="5"/>
  <c r="E1926" i="5"/>
  <c r="X1926" i="5" s="1"/>
  <c r="V1927" i="5"/>
  <c r="E1927" i="5"/>
  <c r="X1927" i="5" s="1"/>
  <c r="V1928" i="5"/>
  <c r="E1928" i="5"/>
  <c r="V1929" i="5"/>
  <c r="E1929" i="5"/>
  <c r="X1929" i="5" s="1"/>
  <c r="V1930" i="5"/>
  <c r="E1930" i="5"/>
  <c r="V1931" i="5"/>
  <c r="E1931" i="5"/>
  <c r="V1932" i="5"/>
  <c r="E1932" i="5"/>
  <c r="V1933" i="5"/>
  <c r="E1933" i="5"/>
  <c r="X1933" i="5" s="1"/>
  <c r="V1934" i="5"/>
  <c r="E1934" i="5"/>
  <c r="X1934" i="5" s="1"/>
  <c r="V1935" i="5"/>
  <c r="E1935" i="5"/>
  <c r="X1935" i="5" s="1"/>
  <c r="V1936" i="5"/>
  <c r="E1936" i="5"/>
  <c r="V1937" i="5"/>
  <c r="E1937" i="5"/>
  <c r="X1937" i="5" s="1"/>
  <c r="V1938" i="5"/>
  <c r="E1938" i="5"/>
  <c r="X1938" i="5" s="1"/>
  <c r="V1939" i="5"/>
  <c r="E1939" i="5"/>
  <c r="X1939" i="5" s="1"/>
  <c r="V1940" i="5"/>
  <c r="E1940" i="5"/>
  <c r="V1941" i="5"/>
  <c r="E1941" i="5"/>
  <c r="X1941" i="5" s="1"/>
  <c r="V1942" i="5"/>
  <c r="E1942" i="5"/>
  <c r="V1943" i="5"/>
  <c r="E1943" i="5"/>
  <c r="X1943" i="5" s="1"/>
  <c r="V1944" i="5"/>
  <c r="E1944" i="5"/>
  <c r="V1945" i="5"/>
  <c r="E1945" i="5"/>
  <c r="X1945" i="5" s="1"/>
  <c r="V1946" i="5"/>
  <c r="E1946" i="5"/>
  <c r="X1946" i="5" s="1"/>
  <c r="V1947" i="5"/>
  <c r="E1947" i="5"/>
  <c r="X1947" i="5" s="1"/>
  <c r="V1948" i="5"/>
  <c r="E1948" i="5"/>
  <c r="V1949" i="5"/>
  <c r="E1949" i="5"/>
  <c r="X1949" i="5" s="1"/>
  <c r="V1950" i="5"/>
  <c r="E1950" i="5"/>
  <c r="X1950" i="5" s="1"/>
  <c r="V1951" i="5"/>
  <c r="E1951" i="5"/>
  <c r="V1952" i="5"/>
  <c r="E1952" i="5"/>
  <c r="V1953" i="5"/>
  <c r="E1953" i="5"/>
  <c r="X1953" i="5" s="1"/>
  <c r="V1954" i="5"/>
  <c r="E1954" i="5"/>
  <c r="X1954" i="5" s="1"/>
  <c r="V1955" i="5"/>
  <c r="E1955" i="5"/>
  <c r="X1955" i="5" s="1"/>
  <c r="V1956" i="5"/>
  <c r="E1956" i="5"/>
  <c r="V1957" i="5"/>
  <c r="E1957" i="5"/>
  <c r="X1957" i="5" s="1"/>
  <c r="V1958" i="5"/>
  <c r="E1958" i="5"/>
  <c r="X1958" i="5" s="1"/>
  <c r="V1959" i="5"/>
  <c r="E1959" i="5"/>
  <c r="V1960" i="5"/>
  <c r="E1960" i="5"/>
  <c r="V1961" i="5"/>
  <c r="E1961" i="5"/>
  <c r="X1961" i="5" s="1"/>
  <c r="V1962" i="5"/>
  <c r="E1962" i="5"/>
  <c r="X1962" i="5" s="1"/>
  <c r="V1963" i="5"/>
  <c r="E1963" i="5"/>
  <c r="X1963" i="5" s="1"/>
  <c r="V1964" i="5"/>
  <c r="E1964" i="5"/>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V1981" i="5"/>
  <c r="E1981" i="5"/>
  <c r="X1981" i="5" s="1"/>
  <c r="V1982" i="5"/>
  <c r="E1982" i="5"/>
  <c r="X1982" i="5" s="1"/>
  <c r="V1983" i="5"/>
  <c r="E1983" i="5"/>
  <c r="V1984" i="5"/>
  <c r="E1984" i="5"/>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V2029" i="5"/>
  <c r="E2029" i="5"/>
  <c r="X2029" i="5" s="1"/>
  <c r="V2030" i="5"/>
  <c r="E2030" i="5"/>
  <c r="X2030" i="5" s="1"/>
  <c r="V2031" i="5"/>
  <c r="E2031" i="5"/>
  <c r="X2031" i="5" s="1"/>
  <c r="V2032" i="5"/>
  <c r="E2032" i="5"/>
  <c r="V2033" i="5"/>
  <c r="E2033" i="5"/>
  <c r="X2033" i="5" s="1"/>
  <c r="V2034" i="5"/>
  <c r="E2034" i="5"/>
  <c r="X2034" i="5" s="1"/>
  <c r="V2035" i="5"/>
  <c r="E2035" i="5"/>
  <c r="V2036" i="5"/>
  <c r="E2036" i="5"/>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V2093" i="5"/>
  <c r="E2093" i="5"/>
  <c r="X2093" i="5" s="1"/>
  <c r="V2094" i="5"/>
  <c r="E2094" i="5"/>
  <c r="V2095" i="5"/>
  <c r="E2095" i="5"/>
  <c r="V2096" i="5"/>
  <c r="E2096" i="5"/>
  <c r="V2097" i="5"/>
  <c r="E2097" i="5"/>
  <c r="X2097" i="5" s="1"/>
  <c r="V2098" i="5"/>
  <c r="E2098" i="5"/>
  <c r="X2098" i="5" s="1"/>
  <c r="V2099" i="5"/>
  <c r="E2099" i="5"/>
  <c r="V2100" i="5"/>
  <c r="E2100" i="5"/>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V2124" i="5"/>
  <c r="E2124" i="5"/>
  <c r="V2125" i="5"/>
  <c r="E2125" i="5"/>
  <c r="X2125" i="5" s="1"/>
  <c r="V2126" i="5"/>
  <c r="E2126" i="5"/>
  <c r="X2126" i="5" s="1"/>
  <c r="V2127" i="5"/>
  <c r="E2127" i="5"/>
  <c r="X2127" i="5" s="1"/>
  <c r="V2128" i="5"/>
  <c r="E2128" i="5"/>
  <c r="V2129" i="5"/>
  <c r="E2129" i="5"/>
  <c r="X2129" i="5" s="1"/>
  <c r="V2130" i="5"/>
  <c r="E2130" i="5"/>
  <c r="X2130" i="5" s="1"/>
  <c r="V2131" i="5"/>
  <c r="E2131" i="5"/>
  <c r="X2131" i="5" s="1"/>
  <c r="V2132" i="5"/>
  <c r="E2132" i="5"/>
  <c r="V2133" i="5"/>
  <c r="E2133" i="5"/>
  <c r="V2134" i="5"/>
  <c r="E2134" i="5"/>
  <c r="X2134" i="5" s="1"/>
  <c r="V2135" i="5"/>
  <c r="E2135" i="5"/>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V2148" i="5"/>
  <c r="E2148" i="5"/>
  <c r="V2149" i="5"/>
  <c r="E2149" i="5"/>
  <c r="X2149" i="5" s="1"/>
  <c r="V2150" i="5"/>
  <c r="E2150" i="5"/>
  <c r="X2150" i="5" s="1"/>
  <c r="V2151" i="5"/>
  <c r="E2151" i="5"/>
  <c r="X2151" i="5" s="1"/>
  <c r="V2152" i="5"/>
  <c r="E2152" i="5"/>
  <c r="V2153" i="5"/>
  <c r="E2153" i="5"/>
  <c r="X2153" i="5" s="1"/>
  <c r="V2154" i="5"/>
  <c r="E2154" i="5"/>
  <c r="X2154" i="5" s="1"/>
  <c r="V2155" i="5"/>
  <c r="E2155" i="5"/>
  <c r="X2155" i="5" s="1"/>
  <c r="V2156" i="5"/>
  <c r="E2156" i="5"/>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V2165" i="5"/>
  <c r="E2165" i="5"/>
  <c r="X2165" i="5" s="1"/>
  <c r="V2166" i="5"/>
  <c r="E2166" i="5"/>
  <c r="X2166" i="5" s="1"/>
  <c r="V2167" i="5"/>
  <c r="E2167" i="5"/>
  <c r="V2168" i="5"/>
  <c r="E2168" i="5"/>
  <c r="V2169" i="5"/>
  <c r="E2169" i="5"/>
  <c r="X2169" i="5" s="1"/>
  <c r="V2170" i="5"/>
  <c r="E2170" i="5"/>
  <c r="X2170" i="5" s="1"/>
  <c r="V2171" i="5"/>
  <c r="E2171" i="5"/>
  <c r="X2171" i="5" s="1"/>
  <c r="V2172" i="5"/>
  <c r="E2172" i="5"/>
  <c r="V2173" i="5"/>
  <c r="E2173" i="5"/>
  <c r="X2173" i="5" s="1"/>
  <c r="V2174" i="5"/>
  <c r="E2174" i="5"/>
  <c r="X2174" i="5" s="1"/>
  <c r="V2175" i="5"/>
  <c r="E2175" i="5"/>
  <c r="V2176" i="5"/>
  <c r="E2176" i="5"/>
  <c r="V2177" i="5"/>
  <c r="E2177" i="5"/>
  <c r="X2177" i="5" s="1"/>
  <c r="V2178" i="5"/>
  <c r="E2178" i="5"/>
  <c r="X2178" i="5" s="1"/>
  <c r="V2179" i="5"/>
  <c r="E2179" i="5"/>
  <c r="X2179" i="5" s="1"/>
  <c r="V2180" i="5"/>
  <c r="E2180" i="5"/>
  <c r="V2181" i="5"/>
  <c r="E2181" i="5"/>
  <c r="X2181" i="5" s="1"/>
  <c r="V2182" i="5"/>
  <c r="E2182" i="5"/>
  <c r="X2182" i="5" s="1"/>
  <c r="V2183" i="5"/>
  <c r="E2183" i="5"/>
  <c r="V2184" i="5"/>
  <c r="E2184" i="5"/>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V2209" i="5"/>
  <c r="E2209" i="5"/>
  <c r="X2209" i="5" s="1"/>
  <c r="V2210" i="5"/>
  <c r="E2210" i="5"/>
  <c r="X2210" i="5" s="1"/>
  <c r="V2211" i="5"/>
  <c r="E2211" i="5"/>
  <c r="V2212" i="5"/>
  <c r="E2212" i="5"/>
  <c r="V2213" i="5"/>
  <c r="E2213" i="5"/>
  <c r="X2213" i="5" s="1"/>
  <c r="V2214" i="5"/>
  <c r="E2214" i="5"/>
  <c r="X2214" i="5" s="1"/>
  <c r="V2215" i="5"/>
  <c r="E2215" i="5"/>
  <c r="X2215" i="5" s="1"/>
  <c r="V2216" i="5"/>
  <c r="E2216" i="5"/>
  <c r="V2217" i="5"/>
  <c r="E2217" i="5"/>
  <c r="X2217" i="5" s="1"/>
  <c r="V2218" i="5"/>
  <c r="E2218" i="5"/>
  <c r="X2218" i="5" s="1"/>
  <c r="V2219" i="5"/>
  <c r="E2219" i="5"/>
  <c r="V2220" i="5"/>
  <c r="E2220" i="5"/>
  <c r="V2221" i="5"/>
  <c r="E2221" i="5"/>
  <c r="X2221" i="5" s="1"/>
  <c r="V2222" i="5"/>
  <c r="E2222" i="5"/>
  <c r="V2223" i="5"/>
  <c r="E2223" i="5"/>
  <c r="X2223" i="5" s="1"/>
  <c r="V2224" i="5"/>
  <c r="E2224" i="5"/>
  <c r="V2225" i="5"/>
  <c r="E2225" i="5"/>
  <c r="X2225" i="5" s="1"/>
  <c r="V2226" i="5"/>
  <c r="E2226" i="5"/>
  <c r="X2226" i="5" s="1"/>
  <c r="V2227" i="5"/>
  <c r="E2227" i="5"/>
  <c r="X2227" i="5" s="1"/>
  <c r="V2228" i="5"/>
  <c r="E2228" i="5"/>
  <c r="V2229" i="5"/>
  <c r="E2229" i="5"/>
  <c r="X2229" i="5" s="1"/>
  <c r="V2230" i="5"/>
  <c r="E2230" i="5"/>
  <c r="X2230" i="5" s="1"/>
  <c r="V2231" i="5"/>
  <c r="E2231" i="5"/>
  <c r="V2232" i="5"/>
  <c r="E2232" i="5"/>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V2241" i="5"/>
  <c r="E2241" i="5"/>
  <c r="X2241" i="5" s="1"/>
  <c r="V2242" i="5"/>
  <c r="E2242" i="5"/>
  <c r="X2242" i="5" s="1"/>
  <c r="V2243" i="5"/>
  <c r="E2243" i="5"/>
  <c r="V2244" i="5"/>
  <c r="E2244" i="5"/>
  <c r="V2245" i="5"/>
  <c r="E2245" i="5"/>
  <c r="X2245" i="5" s="1"/>
  <c r="V2246" i="5"/>
  <c r="E2246" i="5"/>
  <c r="X2246" i="5" s="1"/>
  <c r="V2247" i="5"/>
  <c r="E2247" i="5"/>
  <c r="X2247" i="5" s="1"/>
  <c r="V2248" i="5"/>
  <c r="E2248" i="5"/>
  <c r="V2249" i="5"/>
  <c r="E2249" i="5"/>
  <c r="X2249" i="5" s="1"/>
  <c r="V2250" i="5"/>
  <c r="E2250" i="5"/>
  <c r="X2250" i="5" s="1"/>
  <c r="V2251" i="5"/>
  <c r="E2251" i="5"/>
  <c r="X2251" i="5" s="1"/>
  <c r="V2252" i="5"/>
  <c r="E2252" i="5"/>
  <c r="V2253" i="5"/>
  <c r="E2253" i="5"/>
  <c r="V2254" i="5"/>
  <c r="E2254" i="5"/>
  <c r="X2254" i="5" s="1"/>
  <c r="V2255" i="5"/>
  <c r="E2255" i="5"/>
  <c r="X2255" i="5" s="1"/>
  <c r="V2256" i="5"/>
  <c r="E2256" i="5"/>
  <c r="V2257" i="5"/>
  <c r="E2257" i="5"/>
  <c r="X2257" i="5" s="1"/>
  <c r="V2258" i="5"/>
  <c r="E2258" i="5"/>
  <c r="X2258" i="5" s="1"/>
  <c r="V2259" i="5"/>
  <c r="E2259" i="5"/>
  <c r="X2259" i="5" s="1"/>
  <c r="V2260" i="5"/>
  <c r="E2260" i="5"/>
  <c r="V2261" i="5"/>
  <c r="E2261" i="5"/>
  <c r="X2261" i="5" s="1"/>
  <c r="V2262" i="5"/>
  <c r="E2262" i="5"/>
  <c r="V2263" i="5"/>
  <c r="E2263" i="5"/>
  <c r="V2264" i="5"/>
  <c r="E2264" i="5"/>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V2280" i="5"/>
  <c r="E2280" i="5"/>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V2308" i="5"/>
  <c r="E2308" i="5"/>
  <c r="V2309" i="5"/>
  <c r="E2309" i="5"/>
  <c r="X2309" i="5" s="1"/>
  <c r="V2310" i="5"/>
  <c r="E2310" i="5"/>
  <c r="V2311" i="5"/>
  <c r="E2311" i="5"/>
  <c r="X2311" i="5" s="1"/>
  <c r="V2312" i="5"/>
  <c r="E2312" i="5"/>
  <c r="V2313" i="5"/>
  <c r="E2313" i="5"/>
  <c r="X2313" i="5" s="1"/>
  <c r="V2314" i="5"/>
  <c r="E2314" i="5"/>
  <c r="X2314" i="5" s="1"/>
  <c r="V2315" i="5"/>
  <c r="E2315" i="5"/>
  <c r="X2315" i="5" s="1"/>
  <c r="V2316" i="5"/>
  <c r="E2316" i="5"/>
  <c r="V2317" i="5"/>
  <c r="E2317" i="5"/>
  <c r="X2317" i="5" s="1"/>
  <c r="V2318" i="5"/>
  <c r="E2318" i="5"/>
  <c r="X2318" i="5" s="1"/>
  <c r="V2319" i="5"/>
  <c r="E2319" i="5"/>
  <c r="V2320" i="5"/>
  <c r="E2320" i="5"/>
  <c r="V2321" i="5"/>
  <c r="E2321" i="5"/>
  <c r="X2321" i="5" s="1"/>
  <c r="V2322" i="5"/>
  <c r="E2322" i="5"/>
  <c r="X2322" i="5" s="1"/>
  <c r="V2323" i="5"/>
  <c r="E2323" i="5"/>
  <c r="X2323" i="5" s="1"/>
  <c r="V2324" i="5"/>
  <c r="E2324" i="5"/>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X2333" i="5" s="1"/>
  <c r="V2334" i="5"/>
  <c r="E2334" i="5"/>
  <c r="X2334" i="5" s="1"/>
  <c r="V2335" i="5"/>
  <c r="E2335" i="5"/>
  <c r="V2336" i="5"/>
  <c r="E2336" i="5"/>
  <c r="V2337" i="5"/>
  <c r="E2337" i="5"/>
  <c r="X2337" i="5" s="1"/>
  <c r="V2338" i="5"/>
  <c r="E2338" i="5"/>
  <c r="X2338" i="5" s="1"/>
  <c r="V2339" i="5"/>
  <c r="E2339" i="5"/>
  <c r="X2339" i="5" s="1"/>
  <c r="V2340" i="5"/>
  <c r="E2340" i="5"/>
  <c r="V2341" i="5"/>
  <c r="E2341" i="5"/>
  <c r="X2341" i="5" s="1"/>
  <c r="V2342" i="5"/>
  <c r="E2342" i="5"/>
  <c r="X2342" i="5" s="1"/>
  <c r="V2343" i="5"/>
  <c r="E2343" i="5"/>
  <c r="V2344" i="5"/>
  <c r="E2344" i="5"/>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V2381" i="5"/>
  <c r="E2381" i="5"/>
  <c r="X2381" i="5" s="1"/>
  <c r="V2382" i="5"/>
  <c r="E2382" i="5"/>
  <c r="X2382" i="5" s="1"/>
  <c r="V2383" i="5"/>
  <c r="E2383" i="5"/>
  <c r="V2384" i="5"/>
  <c r="E2384" i="5"/>
  <c r="V2385" i="5"/>
  <c r="E2385" i="5"/>
  <c r="X2385" i="5" s="1"/>
  <c r="V2386" i="5"/>
  <c r="E2386" i="5"/>
  <c r="X2386" i="5" s="1"/>
  <c r="V2387" i="5"/>
  <c r="E2387" i="5"/>
  <c r="X2387" i="5" s="1"/>
  <c r="V2388" i="5"/>
  <c r="E2388" i="5"/>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V2412" i="5"/>
  <c r="E2412" i="5"/>
  <c r="V2413" i="5"/>
  <c r="E2413" i="5"/>
  <c r="X2413" i="5" s="1"/>
  <c r="V2414" i="5"/>
  <c r="E2414" i="5"/>
  <c r="X2414" i="5" s="1"/>
  <c r="V2415" i="5"/>
  <c r="E2415" i="5"/>
  <c r="X2415" i="5" s="1"/>
  <c r="V2416" i="5"/>
  <c r="E2416" i="5"/>
  <c r="V2417" i="5"/>
  <c r="E2417" i="5"/>
  <c r="X2417" i="5" s="1"/>
  <c r="V2418" i="5"/>
  <c r="E2418" i="5"/>
  <c r="X2418" i="5" s="1"/>
  <c r="V2419" i="5"/>
  <c r="E2419" i="5"/>
  <c r="V2420" i="5"/>
  <c r="E2420" i="5"/>
  <c r="V2421" i="5"/>
  <c r="E2421" i="5"/>
  <c r="X2421" i="5" s="1"/>
  <c r="V2422" i="5"/>
  <c r="E2422" i="5"/>
  <c r="V2423" i="5"/>
  <c r="E2423" i="5"/>
  <c r="V2424" i="5"/>
  <c r="E2424" i="5"/>
  <c r="V2425" i="5"/>
  <c r="E2425" i="5"/>
  <c r="X2425" i="5" s="1"/>
  <c r="V2426" i="5"/>
  <c r="E2426" i="5"/>
  <c r="X2426" i="5" s="1"/>
  <c r="V2427" i="5"/>
  <c r="E2427" i="5"/>
  <c r="V2428" i="5"/>
  <c r="E2428" i="5"/>
  <c r="V2429" i="5"/>
  <c r="E2429" i="5"/>
  <c r="X2429" i="5" s="1"/>
  <c r="V2430" i="5"/>
  <c r="E2430" i="5"/>
  <c r="X2430" i="5" s="1"/>
  <c r="V2431" i="5"/>
  <c r="E2431" i="5"/>
  <c r="V2432" i="5"/>
  <c r="E2432" i="5"/>
  <c r="V2433" i="5"/>
  <c r="E2433" i="5"/>
  <c r="X2433" i="5" s="1"/>
  <c r="V2434" i="5"/>
  <c r="E2434" i="5"/>
  <c r="X2434" i="5" s="1"/>
  <c r="V2435" i="5"/>
  <c r="E2435" i="5"/>
  <c r="V2436" i="5"/>
  <c r="E2436" i="5"/>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V2457" i="5"/>
  <c r="E2457" i="5"/>
  <c r="X2457" i="5" s="1"/>
  <c r="V2458" i="5"/>
  <c r="E2458" i="5"/>
  <c r="X2458" i="5" s="1"/>
  <c r="V2459" i="5"/>
  <c r="E2459" i="5"/>
  <c r="V2460" i="5"/>
  <c r="E2460" i="5"/>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10" i="6"/>
  <c r="B9" i="6"/>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c r="B57" i="6"/>
  <c r="G57" i="6" s="1"/>
  <c r="B56" i="6"/>
  <c r="G56" i="6"/>
  <c r="B55" i="6"/>
  <c r="G55" i="6" s="1"/>
  <c r="B54" i="6"/>
  <c r="G54" i="6"/>
  <c r="B17" i="6"/>
  <c r="B16" i="6"/>
  <c r="F21" i="6" s="1"/>
  <c r="B15" i="6"/>
  <c r="B14" i="6"/>
  <c r="G14" i="6"/>
  <c r="H14" i="6" s="1"/>
  <c r="H13" i="6"/>
  <c r="B12" i="6"/>
  <c r="G12" i="6" s="1"/>
  <c r="H12" i="6" s="1"/>
  <c r="D12" i="6" s="1"/>
  <c r="B11" i="6"/>
  <c r="G11" i="6"/>
  <c r="H11" i="6" s="1"/>
  <c r="D11" i="6" s="1"/>
  <c r="G10" i="6"/>
  <c r="H10" i="6" s="1"/>
  <c r="D10" i="6" s="1"/>
  <c r="G9" i="6"/>
  <c r="H9" i="6"/>
  <c r="B8" i="6"/>
  <c r="G8" i="6" s="1"/>
  <c r="H8" i="6" s="1"/>
  <c r="D8" i="6" s="1"/>
  <c r="B7" i="6"/>
  <c r="G7" i="6"/>
  <c r="H7" i="6" s="1"/>
  <c r="D7" i="6" s="1"/>
  <c r="B6" i="6"/>
  <c r="G6" i="6"/>
  <c r="B5" i="6"/>
  <c r="F6" i="6"/>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R6" i="5"/>
  <c r="AB6" i="5"/>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H79" i="5"/>
  <c r="F79" i="5"/>
  <c r="I79" i="5"/>
  <c r="H47" i="5"/>
  <c r="X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X768" i="5"/>
  <c r="F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S835" i="5"/>
  <c r="S841" i="5"/>
  <c r="S862" i="5"/>
  <c r="S864" i="5"/>
  <c r="S873" i="5"/>
  <c r="F889" i="5"/>
  <c r="AB898" i="5"/>
  <c r="S931" i="5"/>
  <c r="S936" i="5"/>
  <c r="AB946" i="5"/>
  <c r="T988" i="5"/>
  <c r="S988" i="5"/>
  <c r="S1074" i="5"/>
  <c r="S1084" i="5"/>
  <c r="S1096" i="5"/>
  <c r="H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AB1831" i="5"/>
  <c r="S1834" i="5"/>
  <c r="AB1864" i="5"/>
  <c r="R1890" i="5"/>
  <c r="S2018" i="5"/>
  <c r="S2031" i="5"/>
  <c r="T2035" i="5"/>
  <c r="S2035" i="5"/>
  <c r="I2245" i="5"/>
  <c r="R2245" i="5"/>
  <c r="J2245" i="5"/>
  <c r="H2245" i="5"/>
  <c r="F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R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I381" i="5"/>
  <c r="J381" i="5"/>
  <c r="H381" i="5"/>
  <c r="F381" i="5"/>
  <c r="X408"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2"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X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72" i="5"/>
  <c r="X2380" i="5"/>
  <c r="AB2387" i="5"/>
  <c r="AB2396" i="5"/>
  <c r="T2401" i="5"/>
  <c r="S2403" i="5"/>
  <c r="AB2414" i="5"/>
  <c r="AB2425" i="5"/>
  <c r="J2433" i="5"/>
  <c r="AB2436" i="5"/>
  <c r="S2456" i="5"/>
  <c r="AB2457" i="5"/>
  <c r="S2458" i="5"/>
  <c r="I2469" i="5"/>
  <c r="S2471" i="5"/>
  <c r="AB2472" i="5"/>
  <c r="T2484"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X5"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H24" i="5"/>
  <c r="R26" i="5"/>
  <c r="F27" i="5"/>
  <c r="I29"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X896"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X951"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I1353" i="5"/>
  <c r="F1353" i="5"/>
  <c r="T1357" i="5"/>
  <c r="S1357" i="5"/>
  <c r="I1363" i="5"/>
  <c r="H1363" i="5"/>
  <c r="F1363" i="5"/>
  <c r="AB1367" i="5"/>
  <c r="T1367" i="5"/>
  <c r="AB1387" i="5"/>
  <c r="T1387" i="5"/>
  <c r="S1387" i="5"/>
  <c r="I1393" i="5"/>
  <c r="R1393" i="5"/>
  <c r="J1393" i="5"/>
  <c r="H1393" i="5"/>
  <c r="R1396" i="5"/>
  <c r="J1396" i="5"/>
  <c r="X1396" i="5"/>
  <c r="S1402" i="5"/>
  <c r="AB1402" i="5"/>
  <c r="T1402" i="5"/>
  <c r="H1424" i="5"/>
  <c r="X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X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X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X1431" i="5"/>
  <c r="AB1431"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R1778" i="5"/>
  <c r="J1778" i="5"/>
  <c r="I1778" i="5"/>
  <c r="F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X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X2308"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F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6" i="6"/>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X2484" i="5"/>
  <c r="T2504" i="5"/>
  <c r="B21" i="6"/>
  <c r="B51" i="6"/>
  <c r="G51" i="6" s="1"/>
  <c r="G16" i="6"/>
  <c r="H16" i="6"/>
  <c r="B19" i="6"/>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C16" i="6" s="1"/>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R2165" i="5"/>
  <c r="I1967"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456" i="5"/>
  <c r="S598" i="5"/>
  <c r="X376" i="5"/>
  <c r="X504" i="5"/>
  <c r="X503" i="5"/>
  <c r="X323" i="5"/>
  <c r="X360" i="5"/>
  <c r="X310" i="5"/>
  <c r="X488" i="5"/>
  <c r="X555" i="5"/>
  <c r="X535" i="5"/>
  <c r="X21" i="5"/>
  <c r="S532" i="5"/>
  <c r="X336" i="5"/>
  <c r="X356" i="5"/>
  <c r="S356" i="5"/>
  <c r="X20" i="5"/>
  <c r="S343" i="5"/>
  <c r="X114" i="5"/>
  <c r="X315" i="5"/>
  <c r="S315" i="5"/>
  <c r="X96" i="5"/>
  <c r="X48" i="5"/>
  <c r="X62" i="5"/>
  <c r="S357" i="5"/>
  <c r="X383" i="5"/>
  <c r="S383" i="5"/>
  <c r="X92" i="5"/>
  <c r="X76" i="5"/>
  <c r="X44"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X2480" i="5"/>
  <c r="F1859" i="5"/>
  <c r="X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R808" i="5"/>
  <c r="J239" i="5"/>
  <c r="J2133" i="5"/>
  <c r="J2161" i="5"/>
  <c r="X1919" i="5"/>
  <c r="I1716" i="5"/>
  <c r="H1426" i="5"/>
  <c r="H1329" i="5"/>
  <c r="I608" i="5"/>
  <c r="F808" i="5"/>
  <c r="J314" i="5"/>
  <c r="T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s="1"/>
  <c r="B41" i="6"/>
  <c r="G41" i="6"/>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F26" i="6"/>
  <c r="F67" i="6" s="1"/>
  <c r="B52" i="6"/>
  <c r="G52" i="6" s="1"/>
  <c r="B37" i="6"/>
  <c r="G37" i="6" s="1"/>
  <c r="B42" i="6"/>
  <c r="G42" i="6"/>
  <c r="B40" i="6"/>
  <c r="G40" i="6" s="1"/>
  <c r="B50" i="6"/>
  <c r="G50" i="6" s="1"/>
  <c r="B25" i="6"/>
  <c r="G25" i="6" s="1"/>
  <c r="B35" i="6"/>
  <c r="G35" i="6" s="1"/>
  <c r="B39" i="6"/>
  <c r="G39" i="6"/>
  <c r="F24" i="6"/>
  <c r="B44" i="6"/>
  <c r="G44" i="6"/>
  <c r="B49" i="6"/>
  <c r="G49" i="6"/>
  <c r="B34" i="6"/>
  <c r="G34" i="6"/>
  <c r="H34" i="6" s="1"/>
  <c r="D34" i="6" s="1"/>
  <c r="B29" i="6"/>
  <c r="G29" i="6" s="1"/>
  <c r="B24" i="6"/>
  <c r="G24" i="6" s="1"/>
  <c r="H24" i="6" s="1"/>
  <c r="D24" i="6" s="1"/>
  <c r="G19" i="6"/>
  <c r="H19" i="6"/>
  <c r="D19" i="6" s="1"/>
  <c r="F2426" i="5"/>
  <c r="R2426" i="5"/>
  <c r="J2426" i="5"/>
  <c r="I2426" i="5"/>
  <c r="H2426" i="5"/>
  <c r="D5" i="6"/>
  <c r="F2446" i="5"/>
  <c r="H2446" i="5"/>
  <c r="J2446" i="5"/>
  <c r="I2446" i="5"/>
  <c r="R2446" i="5"/>
  <c r="G22" i="6"/>
  <c r="J2504" i="5"/>
  <c r="I2504" i="5"/>
  <c r="H2504" i="5"/>
  <c r="R2504" i="5"/>
  <c r="F2504" i="5"/>
  <c r="X2504" i="5"/>
  <c r="F2434" i="5"/>
  <c r="R2434" i="5"/>
  <c r="J2434" i="5"/>
  <c r="I2434" i="5"/>
  <c r="H2434" i="5"/>
  <c r="H2459" i="5"/>
  <c r="R2459" i="5"/>
  <c r="J2459" i="5"/>
  <c r="I2459" i="5"/>
  <c r="F2459" i="5"/>
  <c r="X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D49" i="4"/>
  <c r="D67" i="4"/>
  <c r="B46" i="6"/>
  <c r="G46" i="6"/>
  <c r="B26" i="6"/>
  <c r="G26" i="6" s="1"/>
  <c r="G21" i="6"/>
  <c r="B36" i="6"/>
  <c r="G36" i="6" s="1"/>
  <c r="G20" i="6"/>
  <c r="H20" i="6" s="1"/>
  <c r="D20" i="6" s="1"/>
  <c r="B45" i="6"/>
  <c r="G45" i="6" s="1"/>
  <c r="D17" i="6"/>
  <c r="H2439" i="5"/>
  <c r="F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X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K68" i="6"/>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C2" i="6" s="1"/>
  <c r="F49" i="6"/>
  <c r="H49" i="6" s="1"/>
  <c r="D49" i="6" s="1"/>
  <c r="F29" i="6"/>
  <c r="H29" i="6" s="1"/>
  <c r="D29" i="6" s="1"/>
  <c r="F2430" i="5"/>
  <c r="R2430" i="5"/>
  <c r="J2430" i="5"/>
  <c r="I2430" i="5"/>
  <c r="H2430" i="5"/>
  <c r="D6" i="6"/>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X505" i="5"/>
  <c r="X599" i="5"/>
  <c r="S599" i="5"/>
  <c r="X140" i="5"/>
  <c r="X611" i="5"/>
  <c r="S611" i="5"/>
  <c r="X220" i="5"/>
  <c r="S601" i="5"/>
  <c r="X340" i="5"/>
  <c r="X472" i="5"/>
  <c r="X287" i="5"/>
  <c r="X407" i="5"/>
  <c r="X152" i="5"/>
  <c r="X180" i="5"/>
  <c r="X232" i="5"/>
  <c r="X264" i="5"/>
  <c r="X296" i="5"/>
  <c r="X192" i="5"/>
  <c r="X518" i="5"/>
  <c r="X176" i="5"/>
  <c r="X244" i="5"/>
  <c r="X276" i="5"/>
  <c r="X567" i="5"/>
  <c r="X151" i="5"/>
  <c r="X596" i="5"/>
  <c r="X524" i="5"/>
  <c r="X496" i="5"/>
  <c r="X103" i="5"/>
  <c r="X320" i="5"/>
  <c r="X212" i="5"/>
  <c r="X188" i="5"/>
  <c r="X359" i="5"/>
  <c r="X328" i="5"/>
  <c r="X204" i="5"/>
  <c r="X595" i="5"/>
  <c r="X411" i="5"/>
  <c r="X600" i="5"/>
  <c r="S600" i="5"/>
  <c r="X423" i="5"/>
  <c r="X191" i="5"/>
  <c r="X108" i="5"/>
  <c r="X112" i="5"/>
  <c r="X168" i="5"/>
  <c r="X164" i="5"/>
  <c r="X308" i="5"/>
  <c r="X200" i="5"/>
  <c r="X316" i="5"/>
  <c r="X144" i="5"/>
  <c r="X208" i="5"/>
  <c r="X382" i="5"/>
  <c r="S382" i="5"/>
  <c r="X224" i="5"/>
  <c r="X256" i="5"/>
  <c r="X288" i="5"/>
  <c r="X475" i="5"/>
  <c r="X490" i="5"/>
  <c r="X116" i="5"/>
  <c r="X236" i="5"/>
  <c r="X268" i="5"/>
  <c r="X300" i="5"/>
  <c r="X207" i="5"/>
  <c r="X592" i="5"/>
  <c r="S533" i="5"/>
  <c r="X148" i="5"/>
  <c r="X545" i="5"/>
  <c r="X575" i="5"/>
  <c r="X216" i="5"/>
  <c r="S355" i="5"/>
  <c r="X588" i="5"/>
  <c r="X330" i="5"/>
  <c r="X391" i="5"/>
  <c r="S602" i="5"/>
  <c r="X430" i="5"/>
  <c r="X587" i="5"/>
  <c r="X312" i="5"/>
  <c r="X156" i="5"/>
  <c r="X124" i="5"/>
  <c r="X603" i="5"/>
  <c r="S603" i="5"/>
  <c r="X248" i="5"/>
  <c r="X280" i="5"/>
  <c r="X184" i="5"/>
  <c r="X104" i="5"/>
  <c r="X228" i="5"/>
  <c r="X260" i="5"/>
  <c r="X292" i="5"/>
  <c r="S605" i="5"/>
  <c r="X443" i="5"/>
  <c r="X102" i="5"/>
  <c r="X128" i="5"/>
  <c r="X172" i="5"/>
  <c r="X607" i="5"/>
  <c r="S607" i="5"/>
  <c r="X473" i="5"/>
  <c r="X442" i="5"/>
  <c r="X132" i="5"/>
  <c r="X324" i="5"/>
  <c r="X211" i="5"/>
  <c r="X435" i="5"/>
  <c r="X576" i="5"/>
  <c r="X580" i="5"/>
  <c r="X556" i="5"/>
  <c r="X87" i="5"/>
  <c r="S314" i="5"/>
  <c r="X136" i="5"/>
  <c r="X160" i="5"/>
  <c r="X460" i="5"/>
  <c r="X196" i="5"/>
  <c r="X240" i="5"/>
  <c r="X272" i="5"/>
  <c r="X120" i="5"/>
  <c r="X252" i="5"/>
  <c r="X284" i="5"/>
  <c r="X583" i="5"/>
  <c r="X419" i="5"/>
  <c r="X608" i="5"/>
  <c r="H39" i="6"/>
  <c r="D39" i="6" s="1"/>
  <c r="AB12" i="5"/>
  <c r="AB9" i="5"/>
  <c r="AB10" i="5"/>
  <c r="AB14" i="5"/>
  <c r="AB17" i="5"/>
  <c r="AB16" i="5"/>
  <c r="AB8" i="5"/>
  <c r="AB13" i="5"/>
  <c r="AB15" i="5"/>
  <c r="AB11" i="5"/>
  <c r="G66" i="6" s="1"/>
  <c r="AB7" i="5"/>
  <c r="C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17" i="5"/>
  <c r="R12" i="5"/>
  <c r="R9" i="5"/>
  <c r="R8" i="5"/>
  <c r="R15" i="5"/>
  <c r="R11" i="5"/>
  <c r="R14" i="5"/>
  <c r="X13" i="5"/>
  <c r="X10" i="5"/>
  <c r="X9" i="5"/>
  <c r="X12" i="5"/>
  <c r="X17" i="5"/>
  <c r="X8" i="5"/>
  <c r="X7" i="5"/>
  <c r="X16" i="5"/>
  <c r="S18" i="5"/>
  <c r="T18" i="5"/>
  <c r="T14" i="5"/>
  <c r="S14" i="5"/>
  <c r="T12" i="5"/>
  <c r="T11" i="5"/>
  <c r="T19" i="5"/>
  <c r="S19" i="5"/>
  <c r="T20" i="5"/>
  <c r="T15" i="5"/>
  <c r="S12" i="5"/>
  <c r="T16" i="5"/>
  <c r="S16" i="5"/>
  <c r="T13" i="5"/>
  <c r="S17" i="5"/>
  <c r="S15" i="5"/>
  <c r="S13" i="5"/>
  <c r="S20" i="5"/>
  <c r="S11" i="5"/>
  <c r="T21" i="5"/>
  <c r="T17" i="5"/>
  <c r="S21" i="5"/>
  <c r="S9" i="5"/>
  <c r="T10" i="5"/>
  <c r="S7" i="5"/>
  <c r="S5" i="5"/>
  <c r="T5" i="5"/>
  <c r="T7" i="5"/>
  <c r="S10" i="5"/>
  <c r="T9" i="5"/>
  <c r="T8" i="5"/>
  <c r="S6" i="5"/>
  <c r="S8" i="5"/>
  <c r="G64" i="6" a="1"/>
  <c r="G68" i="6" l="1"/>
  <c r="G65" i="6"/>
  <c r="H65" i="6" s="1"/>
  <c r="D65" i="6" s="1"/>
  <c r="G67" i="6"/>
  <c r="H67" i="6" s="1"/>
  <c r="F30" i="6"/>
  <c r="F50" i="6"/>
  <c r="F66" i="6"/>
  <c r="B89" i="4"/>
  <c r="A63" i="6" s="1"/>
  <c r="B77" i="4"/>
  <c r="A55" i="6" s="1"/>
  <c r="B37" i="4"/>
  <c r="A23" i="6" s="1"/>
  <c r="B83" i="4"/>
  <c r="A59" i="6" s="1"/>
  <c r="B79" i="4"/>
  <c r="A57" i="6" s="1"/>
  <c r="B85" i="4"/>
  <c r="A60" i="6" s="1"/>
  <c r="B49" i="4"/>
  <c r="A33" i="6" s="1"/>
  <c r="B31" i="4"/>
  <c r="A18" i="6" s="1"/>
  <c r="B87" i="4"/>
  <c r="A62" i="6" s="1"/>
  <c r="B75" i="4"/>
  <c r="A54" i="6" s="1"/>
  <c r="B81" i="4"/>
  <c r="A58" i="6" s="1"/>
  <c r="B43" i="4"/>
  <c r="A28" i="6" s="1"/>
  <c r="B55" i="4"/>
  <c r="A38" i="6" s="1"/>
  <c r="B67" i="4"/>
  <c r="A48" i="6" s="1"/>
  <c r="B61" i="4"/>
  <c r="A43" i="6" s="1"/>
  <c r="H50" i="6"/>
  <c r="D50" i="6" s="1"/>
  <c r="H30" i="6"/>
  <c r="D30" i="6" s="1"/>
  <c r="B33" i="4"/>
  <c r="A20" i="6" s="1"/>
  <c r="D43" i="4"/>
  <c r="D74" i="4"/>
  <c r="D31" i="4"/>
  <c r="A25" i="6"/>
  <c r="H66" i="6"/>
  <c r="D66" i="6" s="1"/>
  <c r="A24" i="6"/>
  <c r="B64" i="4"/>
  <c r="A46" i="6" s="1"/>
  <c r="A26" i="6"/>
  <c r="B52" i="4"/>
  <c r="A36" i="6" s="1"/>
  <c r="B70" i="4"/>
  <c r="A51" i="6" s="1"/>
  <c r="A16" i="6"/>
  <c r="C9" i="6"/>
  <c r="B50" i="4"/>
  <c r="A34" i="6" s="1"/>
  <c r="B56" i="4"/>
  <c r="A39" i="6" s="1"/>
  <c r="G37" i="4"/>
  <c r="G55" i="4"/>
  <c r="H21" i="6"/>
  <c r="K67" i="6" s="1"/>
  <c r="F68" i="6"/>
  <c r="F32" i="6"/>
  <c r="H32" i="6" s="1"/>
  <c r="H27" i="6"/>
  <c r="D27" i="6" s="1"/>
  <c r="F52" i="6"/>
  <c r="H52" i="6" s="1"/>
  <c r="D52" i="6" s="1"/>
  <c r="F42" i="6"/>
  <c r="H42" i="6" s="1"/>
  <c r="D42" i="6" s="1"/>
  <c r="F47" i="6"/>
  <c r="F37" i="6"/>
  <c r="H37" i="6" s="1"/>
  <c r="K66" i="6"/>
  <c r="D15" i="6"/>
  <c r="D14" i="6"/>
  <c r="K65" i="6"/>
  <c r="A27" i="6"/>
  <c r="B53" i="4"/>
  <c r="A37" i="6" s="1"/>
  <c r="B65" i="4"/>
  <c r="A47" i="6" s="1"/>
  <c r="B71" i="4"/>
  <c r="A52" i="6" s="1"/>
  <c r="B59" i="4"/>
  <c r="A42" i="6" s="1"/>
  <c r="B2" i="6"/>
  <c r="F54" i="6"/>
  <c r="C52" i="6"/>
  <c r="B32" i="4"/>
  <c r="A19" i="6" s="1"/>
  <c r="F40" i="6"/>
  <c r="H40" i="6" s="1"/>
  <c r="D40" i="6" s="1"/>
  <c r="C50" i="6"/>
  <c r="C20" i="6"/>
  <c r="F35" i="6"/>
  <c r="H35" i="6" s="1"/>
  <c r="D35" i="6" s="1"/>
  <c r="F41" i="6"/>
  <c r="H41" i="6" s="1"/>
  <c r="B47" i="6"/>
  <c r="G47" i="6" s="1"/>
  <c r="C44" i="6"/>
  <c r="C22" i="6"/>
  <c r="H25" i="6"/>
  <c r="D25" i="6" s="1"/>
  <c r="F45" i="6"/>
  <c r="H45" i="6" s="1"/>
  <c r="D45" i="6" s="1"/>
  <c r="F46" i="6"/>
  <c r="H46" i="6" s="1"/>
  <c r="C49" i="6"/>
  <c r="C17" i="6"/>
  <c r="H26" i="6"/>
  <c r="D26" i="6" s="1"/>
  <c r="D16" i="6"/>
  <c r="F51" i="6"/>
  <c r="H51" i="6" s="1"/>
  <c r="D51" i="6" s="1"/>
  <c r="F31" i="6"/>
  <c r="H31" i="6" s="1"/>
  <c r="C34" i="6"/>
  <c r="F36" i="6"/>
  <c r="H36" i="6" s="1"/>
  <c r="D36" i="6" s="1"/>
  <c r="C29" i="6"/>
  <c r="C39" i="6"/>
  <c r="C15" i="6"/>
  <c r="C24" i="6"/>
  <c r="C14" i="6"/>
  <c r="C12" i="6"/>
  <c r="B57" i="4"/>
  <c r="A40" i="6" s="1"/>
  <c r="C11" i="6"/>
  <c r="C10" i="6"/>
  <c r="G74" i="4"/>
  <c r="C8" i="6"/>
  <c r="B63" i="4"/>
  <c r="A45" i="6" s="1"/>
  <c r="G49" i="4"/>
  <c r="C7" i="6"/>
  <c r="B69" i="4"/>
  <c r="A50" i="6" s="1"/>
  <c r="G31" i="4"/>
  <c r="D37" i="4"/>
  <c r="A17" i="6"/>
  <c r="C5" i="6"/>
  <c r="B68" i="4"/>
  <c r="A49" i="6" s="1"/>
  <c r="G43" i="4"/>
  <c r="G61" i="4"/>
  <c r="G67" i="4"/>
  <c r="F69" i="6"/>
  <c r="G69" i="6" a="1"/>
  <c r="G69" i="6" s="1"/>
  <c r="C4" i="6"/>
  <c r="G64" i="6"/>
  <c r="D67" i="6" l="1"/>
  <c r="C67" i="6"/>
  <c r="C65" i="6"/>
  <c r="H68" i="6"/>
  <c r="D68" i="6" s="1"/>
  <c r="C45" i="6"/>
  <c r="C30" i="6"/>
  <c r="C40" i="6"/>
  <c r="C35" i="6"/>
  <c r="C66" i="6"/>
  <c r="C36" i="6"/>
  <c r="C21" i="6"/>
  <c r="D21" i="6"/>
  <c r="C25" i="6"/>
  <c r="H47" i="6"/>
  <c r="C27" i="6"/>
  <c r="C31" i="6"/>
  <c r="D31" i="6"/>
  <c r="D46" i="6"/>
  <c r="C46" i="6"/>
  <c r="C42" i="6"/>
  <c r="D32" i="6"/>
  <c r="C32" i="6"/>
  <c r="C26" i="6"/>
  <c r="C51" i="6"/>
  <c r="C41" i="6"/>
  <c r="D41" i="6"/>
  <c r="F63" i="6"/>
  <c r="H63" i="6" s="1"/>
  <c r="H54" i="6"/>
  <c r="F57" i="6"/>
  <c r="H57" i="6" s="1"/>
  <c r="F62" i="6"/>
  <c r="H62" i="6" s="1"/>
  <c r="F59" i="6"/>
  <c r="H59" i="6" s="1"/>
  <c r="F58" i="6"/>
  <c r="H58" i="6" s="1"/>
  <c r="F55" i="6"/>
  <c r="F60" i="6"/>
  <c r="H60" i="6" s="1"/>
  <c r="D37" i="6"/>
  <c r="C37" i="6"/>
  <c r="H69" i="6"/>
  <c r="C69" i="6"/>
  <c r="B64" i="6"/>
  <c r="H64" i="6"/>
  <c r="C68" i="6" l="1"/>
  <c r="C54" i="6"/>
  <c r="D54" i="6"/>
  <c r="D63" i="6"/>
  <c r="C63" i="6"/>
  <c r="D60" i="6"/>
  <c r="C60" i="6"/>
  <c r="F56" i="6"/>
  <c r="H56" i="6" s="1"/>
  <c r="H70" i="6" s="1"/>
  <c r="D2" i="6" s="1"/>
  <c r="H55" i="6"/>
  <c r="C58" i="6"/>
  <c r="D58" i="6"/>
  <c r="D59" i="6"/>
  <c r="C59" i="6"/>
  <c r="D62" i="6"/>
  <c r="C62" i="6"/>
  <c r="D47" i="6"/>
  <c r="C47" i="6"/>
  <c r="D57" i="6"/>
  <c r="C57" i="6"/>
  <c r="D64" i="6"/>
  <c r="C64"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<sst xmlns="http://schemas.openxmlformats.org/spreadsheetml/2006/main" count="22462" uniqueCount="15806">
  <si>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</si>
  <si>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</si>
  <si>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</si>
  <si>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</si>
  <si>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</si>
  <si>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</si>
  <si>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</si>
  <si>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</si>
  <si>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</si>
  <si>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</si>
  <si>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</si>
  <si>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</si>
  <si>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</si>
  <si>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</si>
  <si>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</si>
  <si>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</si>
  <si>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</si>
  <si>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</si>
  <si>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</si>
  <si>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</si>
  <si>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</si>
  <si>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</si>
  <si>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</si>
  <si>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</si>
  <si>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</si>
  <si>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</si>
  <si>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</si>
  <si>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</si>
  <si>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</si>
  <si>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</si>
  <si>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</si>
  <si>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</si>
  <si>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</si>
  <si>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</si>
  <si>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</si>
  <si>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</si>
  <si>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</si>
  <si>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</si>
  <si>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</si>
  <si>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</si>
  <si>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</si>
  <si>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</si>
  <si>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</si>
  <si>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</si>
  <si>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</si>
  <si>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</si>
  <si>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</si>
  <si>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</si>
  <si>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</si>
  <si>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</si>
  <si>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</si>
  <si>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</si>
  <si>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</si>
  <si>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</si>
  <si>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</si>
  <si>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</si>
  <si>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</si>
  <si>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</si>
  <si>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</si>
  <si>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</si>
  <si>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</si>
  <si>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</si>
  <si>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</si>
  <si>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</si>
  <si>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</si>
  <si>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</si>
  <si>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</si>
  <si>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</si>
  <si>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</si>
  <si>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</si>
  <si>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</si>
  <si>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</si>
  <si>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</si>
  <si>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</si>
  <si>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</si>
  <si>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</si>
  <si>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</si>
  <si>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</si>
  <si>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</si>
  <si>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</si>
  <si>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</si>
  <si>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</si>
  <si>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</si>
  <si>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</si>
  <si>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</si>
  <si>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</si>
  <si>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</si>
  <si>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</si>
  <si>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</si>
  <si>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</si>
  <si>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</si>
  <si>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</si>
  <si>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</si>
  <si>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</si>
  <si>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</si>
  <si>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</si>
  <si>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</si>
  <si>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</si>
  <si>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</si>
  <si>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</si>
  <si>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</si>
  <si>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</si>
  <si>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</si>
  <si>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</si>
  <si>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</si>
  <si>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</si>
  <si>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</si>
  <si>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</si>
  <si>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</si>
  <si>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</si>
  <si>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</si>
  <si>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</si>
  <si>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</si>
  <si>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</si>
  <si>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</si>
  <si>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</si>
  <si>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</si>
  <si>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</si>
  <si>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</si>
  <si>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</si>
  <si>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</si>
  <si>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</si>
  <si>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</si>
  <si>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</si>
  <si>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</si>
  <si>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</si>
  <si>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</si>
  <si>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</si>
  <si>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</si>
  <si>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</si>
  <si>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</si>
  <si>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</si>
  <si>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</si>
  <si>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</si>
  <si>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</si>
  <si>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</si>
  <si>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</si>
  <si>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</si>
  <si>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</si>
  <si>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</si>
  <si>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</si>
  <si>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</si>
  <si>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</si>
  <si>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</si>
  <si>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</si>
  <si>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</si>
  <si>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</si>
  <si>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</si>
  <si>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</si>
  <si>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</si>
  <si>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</si>
  <si>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</si>
  <si>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</si>
  <si>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</si>
  <si>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</si>
  <si>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</si>
  <si>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</si>
  <si>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</si>
  <si>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</si>
  <si>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</si>
  <si>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</si>
  <si>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</si>
  <si>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</si>
  <si>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</si>
  <si>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</si>
  <si>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</si>
  <si>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</si>
  <si>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</si>
  <si>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</si>
  <si>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</si>
  <si>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</si>
  <si>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</si>
  <si>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</si>
  <si>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</si>
  <si>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</si>
  <si>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</si>
  <si>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</si>
  <si>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</si>
  <si>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</si>
  <si>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</si>
  <si>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</si>
  <si>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</si>
  <si>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</si>
  <si>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</si>
  <si>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</si>
  <si>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</si>
  <si>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</si>
  <si>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</si>
  <si>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</si>
  <si>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</si>
  <si>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</si>
  <si>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</si>
  <si>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</si>
  <si>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</si>
  <si>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</si>
  <si>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</si>
  <si>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</si>
  <si>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</si>
  <si>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</si>
  <si>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</si>
  <si>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</si>
  <si>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</si>
  <si>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</si>
  <si>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</si>
  <si>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</si>
  <si>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</si>
  <si>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</si>
  <si>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</si>
  <si>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</si>
  <si>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</si>
  <si>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</si>
  <si>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</si>
  <si>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</si>
  <si>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</si>
  <si>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</si>
  <si>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</si>
  <si>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</si>
  <si>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</si>
  <si>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</si>
  <si>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</si>
  <si>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</si>
  <si>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</si>
  <si>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</si>
  <si>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</si>
  <si>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</si>
  <si>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</si>
  <si>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</si>
  <si>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</si>
  <si>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</si>
  <si>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</si>
  <si>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</si>
  <si>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</si>
  <si>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</si>
  <si>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</si>
  <si>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</si>
  <si>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</si>
  <si>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</si>
  <si>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</si>
  <si>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</si>
  <si>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</si>
  <si>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</si>
  <si>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</si>
  <si>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</si>
  <si>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</si>
  <si>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</si>
  <si>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</si>
  <si>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</si>
  <si>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</si>
  <si>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</si>
  <si>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</si>
  <si>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</si>
  <si>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</si>
  <si>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</si>
  <si>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</si>
  <si>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</si>
  <si>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</si>
  <si>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</si>
  <si>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</si>
  <si>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</si>
  <si>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</si>
  <si>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</si>
  <si>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</si>
  <si>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</si>
  <si>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</si>
  <si>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</si>
  <si>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</si>
  <si>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</si>
  <si>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</si>
  <si>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</si>
  <si>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</si>
  <si>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</si>
  <si>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</si>
  <si>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</si>
  <si>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</si>
  <si>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</si>
  <si>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</si>
  <si>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</si>
  <si>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</si>
  <si>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</si>
  <si>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</si>
  <si>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</si>
  <si>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</si>
  <si>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</si>
  <si>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</si>
  <si>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</si>
  <si>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</si>
  <si>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</si>
  <si>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</si>
  <si>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</si>
  <si>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</si>
  <si>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</si>
  <si>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</si>
  <si>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</si>
  <si>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</si>
  <si>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</si>
  <si>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</si>
  <si>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</si>
  <si>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</si>
  <si>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</si>
  <si>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</si>
  <si>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</si>
  <si>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</si>
  <si>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</si>
  <si>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</si>
  <si>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</si>
  <si>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</si>
  <si>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</si>
  <si>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</si>
  <si>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</si>
  <si>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</si>
  <si>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</si>
  <si>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</si>
  <si>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</si>
  <si>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</si>
  <si>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</si>
  <si>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</si>
  <si>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</si>
  <si>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</si>
  <si>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</si>
  <si>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</si>
  <si>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</si>
  <si>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</si>
  <si>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</si>
  <si>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</si>
  <si>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</si>
  <si>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</si>
  <si>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</si>
  <si>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</si>
  <si>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</si>
  <si>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</si>
  <si>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</si>
  <si>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</si>
  <si>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</si>
  <si>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</si>
  <si>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</si>
  <si>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</si>
  <si>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</si>
  <si>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</si>
  <si>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</si>
  <si>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</si>
  <si>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</si>
  <si>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</si>
  <si>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</si>
  <si>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</si>
  <si>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</si>
  <si>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</si>
  <si>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</si>
  <si>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</si>
  <si>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</si>
  <si>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</si>
  <si>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</si>
  <si>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</si>
  <si>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</si>
  <si>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</si>
  <si>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</si>
  <si>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</si>
  <si>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</si>
  <si>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</si>
  <si>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</si>
  <si>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</si>
  <si>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</si>
  <si>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</si>
  <si>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</si>
  <si>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</si>
  <si>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</si>
  <si>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</si>
  <si>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</si>
  <si>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</si>
  <si>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</si>
  <si>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</si>
  <si>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</si>
  <si>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</si>
  <si>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</si>
  <si>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</si>
  <si>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</si>
  <si>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</si>
  <si>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</si>
  <si>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</si>
  <si>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</si>
  <si>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</si>
  <si>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</si>
  <si>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</si>
  <si>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</si>
  <si>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</si>
  <si>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</si>
  <si>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</si>
  <si>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</si>
  <si>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</si>
  <si>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</si>
  <si>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</si>
  <si>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</si>
  <si>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</si>
  <si>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</si>
  <si>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</si>
  <si>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</si>
  <si>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</si>
  <si>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</si>
  <si>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</si>
  <si>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</si>
  <si>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</si>
  <si>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</si>
  <si>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</si>
  <si>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</si>
  <si>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</si>
  <si>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</si>
  <si>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</si>
  <si>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</si>
  <si>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</si>
  <si>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</si>
  <si>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</si>
  <si>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</si>
  <si>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</si>
  <si>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</si>
  <si>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</si>
  <si>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</si>
  <si>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</si>
  <si>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</si>
  <si>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</si>
  <si>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</si>
  <si>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</si>
  <si>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</si>
  <si>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</si>
  <si>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</si>
  <si>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</si>
  <si>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</si>
  <si>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</si>
  <si>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</si>
  <si>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</si>
  <si>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</si>
  <si>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</si>
  <si>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</si>
  <si>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</si>
  <si>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</si>
  <si>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</si>
  <si>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</si>
  <si>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</si>
  <si>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</si>
  <si>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</si>
  <si>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</si>
  <si>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</si>
  <si>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</si>
  <si>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</si>
  <si>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</si>
  <si>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</si>
  <si>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</si>
  <si>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</si>
  <si>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</si>
  <si>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</si>
  <si>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</si>
  <si>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</si>
  <si>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</si>
  <si>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</si>
  <si>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</si>
  <si>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</si>
  <si>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</si>
  <si>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</si>
  <si>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</si>
  <si>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</si>
  <si>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</si>
  <si>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</si>
  <si>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</si>
  <si>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</si>
  <si>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</si>
  <si>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</si>
  <si>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</si>
  <si>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</si>
  <si>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</si>
  <si>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</si>
  <si>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</si>
  <si>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</si>
  <si>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</si>
  <si>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</si>
  <si>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</si>
  <si>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</si>
  <si>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</si>
  <si>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</si>
  <si>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</si>
  <si>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</si>
  <si>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</si>
  <si>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</si>
  <si>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</si>
  <si>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</si>
  <si>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</si>
  <si>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</si>
  <si>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</si>
  <si>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</si>
  <si>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</si>
  <si>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</si>
  <si>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</si>
  <si>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</si>
  <si>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</si>
  <si>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</si>
  <si>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</si>
  <si>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</si>
  <si>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</si>
  <si>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</si>
  <si>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</si>
  <si>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</si>
  <si>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</si>
  <si>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</si>
  <si>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</si>
  <si>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</si>
  <si>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</si>
  <si>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</si>
  <si>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</si>
  <si>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</si>
  <si>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</si>
  <si>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</si>
  <si>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</si>
  <si>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</si>
  <si>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</si>
  <si>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</si>
  <si>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</si>
  <si>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</si>
  <si>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</si>
  <si>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</si>
  <si>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</si>
  <si>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</si>
  <si>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</si>
  <si>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</si>
  <si>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</si>
  <si>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</si>
  <si>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</si>
  <si>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</si>
  <si>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</si>
  <si>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</si>
  <si>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</si>
  <si>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</si>
  <si>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</si>
  <si>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</si>
  <si>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</si>
  <si>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</si>
  <si>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</si>
  <si>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</si>
  <si>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</si>
  <si>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</si>
  <si>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</si>
  <si>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</si>
  <si>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</si>
  <si>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</si>
  <si>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</si>
  <si>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</si>
  <si>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</si>
  <si>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</si>
  <si>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</si>
  <si>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</si>
  <si>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</si>
  <si>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</si>
  <si>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</si>
  <si>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</si>
  <si>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</si>
  <si>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</si>
  <si>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</si>
  <si>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</si>
  <si>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</si>
  <si>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</si>
  <si>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</si>
  <si>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</si>
  <si>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</si>
  <si>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</si>
  <si>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</si>
  <si>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</si>
  <si>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</si>
  <si>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</si>
  <si>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</si>
  <si>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</si>
  <si>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</si>
  <si>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</si>
  <si>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</si>
  <si>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</si>
  <si>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</si>
  <si>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</si>
  <si>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</si>
  <si>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</si>
  <si>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</si>
  <si>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</si>
  <si>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</si>
  <si>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</si>
  <si>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</si>
  <si>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</si>
  <si>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</si>
  <si>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</si>
  <si>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</si>
  <si>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</si>
  <si>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</si>
  <si>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</si>
  <si>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</si>
  <si>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</si>
  <si>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</si>
  <si>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</si>
  <si>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</si>
  <si>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</si>
  <si>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</si>
  <si>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</si>
  <si>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</si>
  <si>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</si>
  <si>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</si>
  <si>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</si>
  <si>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</si>
  <si>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</si>
  <si>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</si>
  <si>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</si>
  <si>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</si>
  <si>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</si>
  <si>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</si>
  <si>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</si>
  <si>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</si>
  <si>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</si>
  <si>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</si>
  <si>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</si>
  <si>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</si>
  <si>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</si>
  <si>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</si>
  <si>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</si>
  <si>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</si>
  <si>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</si>
  <si>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</si>
  <si>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</si>
  <si>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</si>
  <si>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</si>
  <si>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</si>
  <si>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</si>
  <si>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</si>
  <si>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</si>
  <si>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</si>
  <si>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</si>
  <si>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</si>
  <si>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</si>
  <si>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</si>
  <si>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</si>
  <si>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</si>
  <si>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</si>
  <si>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</si>
  <si>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</si>
  <si>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</si>
  <si>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</si>
  <si>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</si>
  <si>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</si>
  <si>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</si>
  <si>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</si>
  <si>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</si>
  <si>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</si>
  <si>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</si>
  <si>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</si>
  <si>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</si>
  <si>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</si>
  <si>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</si>
  <si>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</si>
  <si>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</si>
  <si>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</si>
  <si>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</si>
  <si>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</si>
  <si>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</si>
  <si>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</si>
  <si>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</si>
  <si>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</si>
  <si>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</si>
  <si>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</si>
  <si>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</si>
  <si>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</si>
  <si>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</si>
  <si>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</si>
  <si>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</si>
  <si>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</si>
  <si>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</si>
  <si>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</si>
  <si>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</si>
  <si>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</si>
  <si>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</si>
  <si>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</si>
  <si>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</si>
  <si>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</si>
  <si>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</si>
  <si>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</si>
  <si>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</si>
  <si>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</si>
  <si>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</si>
  <si>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</si>
  <si>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</si>
  <si>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</si>
  <si>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</si>
  <si>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</si>
  <si>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</si>
  <si>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</si>
  <si>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</si>
  <si>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</si>
  <si>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</si>
  <si>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</si>
  <si>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</si>
  <si>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</si>
  <si>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</si>
  <si>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</si>
  <si>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</si>
  <si>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</si>
  <si>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</si>
  <si>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</si>
  <si>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</si>
  <si>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</si>
  <si>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</si>
  <si>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</si>
  <si>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</si>
  <si>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</si>
  <si>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</si>
  <si>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</si>
  <si>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</si>
  <si>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</si>
  <si>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</si>
  <si>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</si>
  <si>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</si>
  <si>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</si>
  <si>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</si>
  <si>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</si>
  <si>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</si>
  <si>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</si>
  <si>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</si>
  <si>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</si>
  <si>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</si>
  <si>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</si>
  <si>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</si>
  <si>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</si>
  <si>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</si>
  <si>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</si>
  <si>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</si>
  <si>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</si>
  <si>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</si>
  <si>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</si>
  <si>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</si>
  <si>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</si>
  <si>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</si>
  <si>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</si>
  <si>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</si>
  <si>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</si>
  <si>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</si>
  <si>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</si>
  <si>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</si>
  <si>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</si>
  <si>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</si>
  <si>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</si>
  <si>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</si>
  <si>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</si>
  <si>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</si>
  <si>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</si>
  <si>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</si>
  <si>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</si>
  <si>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</si>
  <si>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</si>
  <si>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</si>
  <si>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</si>
  <si>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</si>
  <si>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</si>
  <si>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</si>
  <si>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</si>
  <si>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</si>
  <si>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</si>
  <si>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</si>
  <si>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</si>
  <si>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</si>
  <si>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</si>
  <si>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</si>
  <si>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</si>
  <si>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</si>
  <si>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</si>
  <si>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</si>
  <si>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</si>
  <si>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</si>
  <si>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</si>
  <si>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</si>
  <si>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</si>
  <si>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</si>
  <si>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</si>
  <si>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</si>
  <si>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</si>
  <si>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</si>
  <si>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</si>
  <si>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</si>
  <si>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</si>
  <si>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</si>
  <si>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</si>
  <si>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</si>
  <si>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</si>
  <si>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</si>
  <si>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</si>
  <si>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</si>
  <si>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</si>
  <si>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</si>
  <si>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</si>
  <si>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</si>
  <si>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</si>
  <si>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</si>
  <si>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</si>
  <si>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</si>
  <si>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</si>
  <si>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</si>
  <si>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</si>
  <si>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</si>
  <si>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</si>
  <si>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</si>
  <si>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</si>
  <si>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</si>
  <si>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</si>
  <si>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</si>
  <si>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</si>
  <si>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</si>
  <si>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</si>
  <si>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</si>
  <si>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</si>
  <si>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</si>
  <si>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</si>
  <si>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</si>
  <si>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</si>
  <si>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</si>
  <si>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</si>
  <si>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</si>
  <si>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</si>
  <si>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</si>
  <si>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</si>
  <si>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</si>
  <si>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</si>
  <si>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</si>
  <si>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</si>
  <si>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</si>
  <si>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</si>
  <si>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</si>
  <si>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</si>
  <si>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</si>
  <si>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</si>
  <si>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</si>
  <si>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</si>
  <si>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</si>
  <si>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</si>
  <si>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</si>
  <si>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</si>
  <si>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</si>
  <si>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</si>
  <si>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</si>
  <si>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</si>
  <si>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</si>
  <si>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</si>
  <si>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</si>
  <si>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</si>
  <si>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</si>
  <si>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</si>
  <si>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</si>
  <si>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</si>
  <si>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</si>
  <si>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</si>
  <si>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</si>
  <si>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</si>
  <si>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</si>
  <si>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</si>
  <si>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</si>
  <si>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</si>
  <si>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</si>
  <si>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</si>
  <si>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</si>
  <si>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</si>
  <si>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</si>
  <si>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</si>
  <si>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</si>
  <si>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</si>
  <si>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</si>
  <si>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</si>
  <si>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</si>
  <si>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</si>
  <si>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</si>
  <si>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</si>
  <si>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</si>
  <si>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</si>
  <si>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</si>
  <si>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</si>
  <si>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</si>
  <si>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</si>
  <si>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</si>
  <si>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</si>
  <si>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</si>
  <si>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</si>
  <si>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</si>
  <si>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</si>
  <si>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</si>
  <si>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</si>
  <si>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</si>
  <si>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</si>
  <si>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</si>
  <si>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</si>
  <si>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</si>
  <si>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</si>
  <si>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</si>
  <si>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</si>
  <si>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</si>
  <si>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</si>
  <si>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</si>
  <si>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</si>
  <si>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</si>
  <si>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</si>
  <si>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</si>
  <si>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</si>
  <si>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</si>
  <si>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</si>
  <si>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</si>
  <si>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</si>
  <si>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</si>
  <si>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</si>
  <si>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</si>
  <si>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</si>
  <si>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</si>
  <si>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</si>
  <si>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</si>
  <si>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</si>
  <si>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</si>
  <si>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</si>
  <si>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</si>
  <si>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</si>
  <si>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</si>
  <si>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</si>
  <si>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</si>
  <si>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</si>
  <si>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</si>
  <si>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</si>
  <si>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</si>
  <si>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</si>
  <si>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</si>
  <si>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</si>
  <si>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</si>
  <si>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</si>
  <si>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</si>
  <si>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</si>
  <si>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</si>
  <si>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</si>
  <si>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</si>
  <si>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</si>
  <si>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</si>
  <si>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</si>
  <si>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</si>
  <si>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</si>
  <si>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</si>
  <si>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</si>
  <si>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</si>
  <si>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</si>
  <si>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</si>
  <si>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</si>
  <si>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</si>
  <si>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</si>
  <si>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</si>
  <si>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</si>
  <si>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</si>
  <si>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</si>
  <si>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</si>
  <si>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</si>
  <si>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</si>
  <si>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</si>
  <si>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</si>
  <si>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</si>
  <si>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</si>
  <si>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</si>
  <si>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</si>
  <si>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</si>
  <si>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</si>
  <si>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</si>
  <si>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</si>
  <si>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</si>
  <si>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</si>
  <si>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</si>
  <si>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</si>
  <si>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</si>
  <si>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</si>
  <si>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</si>
  <si>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</si>
  <si>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</si>
  <si>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</si>
  <si>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</si>
  <si>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</si>
  <si>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</si>
  <si>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</si>
  <si>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</si>
  <si>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</si>
  <si>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</si>
  <si>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</si>
  <si>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</si>
  <si>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</si>
  <si>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</si>
  <si>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</si>
  <si>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</si>
  <si>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</si>
  <si>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</si>
  <si>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</si>
  <si>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</si>
  <si>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</si>
  <si>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</si>
  <si>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</si>
  <si>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</si>
  <si>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</si>
  <si>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</si>
  <si>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</si>
  <si>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</si>
  <si>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</si>
  <si>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</si>
  <si>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</si>
  <si>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</si>
  <si>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</si>
  <si>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</si>
  <si>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</si>
  <si>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</si>
  <si>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</si>
  <si>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</si>
  <si>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</si>
  <si>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</si>
  <si>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</si>
  <si>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</si>
  <si>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</si>
  <si>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</si>
  <si>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</si>
  <si>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</si>
  <si>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</si>
  <si>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</si>
  <si>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</si>
  <si>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</si>
  <si>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</si>
  <si>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</si>
  <si>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</si>
  <si>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</si>
  <si>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</si>
  <si>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</si>
  <si>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</si>
  <si>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</si>
  <si>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</si>
  <si>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</si>
  <si>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</si>
  <si>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</si>
  <si>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</si>
  <si>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</si>
  <si>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</si>
  <si>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</si>
  <si>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</si>
  <si>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</si>
  <si>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</si>
  <si>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</si>
  <si>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</si>
  <si>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</si>
  <si>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</si>
  <si>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</si>
  <si>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</si>
  <si>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</si>
  <si>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</si>
  <si>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</si>
  <si>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</si>
  <si>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</si>
  <si>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</si>
  <si>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</si>
  <si>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</si>
  <si>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</si>
  <si>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</si>
  <si>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</si>
  <si>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</si>
  <si>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</si>
  <si>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</si>
  <si>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</si>
  <si>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</si>
  <si>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</si>
  <si>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</si>
  <si>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</si>
  <si>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</si>
  <si>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</si>
  <si>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</si>
  <si>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</si>
  <si>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</si>
  <si>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</si>
  <si>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</si>
  <si>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</si>
  <si>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</si>
  <si>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</si>
  <si>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</si>
  <si>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</si>
  <si>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</si>
  <si>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</si>
  <si>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</si>
  <si>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</si>
  <si>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</si>
  <si>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</si>
  <si>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</si>
  <si>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</si>
  <si>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</si>
  <si>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</si>
  <si>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</si>
  <si>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</si>
  <si>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</si>
  <si>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</si>
  <si>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</si>
  <si>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</si>
  <si>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</si>
  <si>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</si>
  <si>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</si>
  <si>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</si>
  <si>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</si>
  <si>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</si>
  <si>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</si>
  <si>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</si>
  <si>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</si>
  <si>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</si>
  <si>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</si>
  <si>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</si>
  <si>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</si>
  <si>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</si>
  <si>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</si>
  <si>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</si>
  <si>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</si>
  <si>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</si>
  <si>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</si>
  <si>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</si>
  <si>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</si>
  <si>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</si>
  <si>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</si>
  <si>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</si>
  <si>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</si>
  <si>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</si>
  <si>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</si>
  <si>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</si>
  <si>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</si>
  <si>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</si>
  <si>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</si>
  <si>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</si>
  <si>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</si>
  <si>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</si>
  <si>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</si>
  <si>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</si>
  <si>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</si>
  <si>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</si>
  <si>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</si>
  <si>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</si>
  <si>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</si>
  <si>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</si>
  <si>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</si>
  <si>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</si>
  <si>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</si>
  <si>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</si>
  <si>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</si>
  <si>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</si>
  <si>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</si>
  <si>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</si>
  <si>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</si>
  <si>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</si>
  <si>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</si>
  <si>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</si>
  <si>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</si>
  <si>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</si>
  <si>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</si>
  <si>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</si>
  <si>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</si>
  <si>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</si>
  <si>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</si>
  <si>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</si>
  <si>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</si>
  <si>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</si>
  <si>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</si>
  <si>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</si>
  <si>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</si>
  <si>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</si>
  <si>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</si>
  <si>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</si>
  <si>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</si>
  <si>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</si>
  <si>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</si>
  <si>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</si>
  <si>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</si>
  <si>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</si>
  <si>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</si>
  <si>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</si>
  <si>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</si>
  <si>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</si>
  <si>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</si>
  <si>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</si>
  <si>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</si>
  <si>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</si>
  <si>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</si>
  <si>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</si>
  <si>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</si>
  <si>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</si>
  <si>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</si>
  <si>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</si>
  <si>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</si>
  <si>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</si>
  <si>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</si>
  <si>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</si>
  <si>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</si>
  <si>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</si>
  <si>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</si>
  <si>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</si>
  <si>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</si>
  <si>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</si>
  <si>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</si>
  <si>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</si>
  <si>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</si>
  <si>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</si>
  <si>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</si>
  <si>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</si>
  <si>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</si>
  <si>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</si>
  <si>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</si>
  <si>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</si>
  <si>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</si>
  <si>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</si>
  <si>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</si>
  <si>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</si>
  <si>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</si>
  <si>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</si>
  <si>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</si>
  <si>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</si>
  <si>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</si>
  <si>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</si>
  <si>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</si>
  <si>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</si>
  <si>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</si>
  <si>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</si>
  <si>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</si>
  <si>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</si>
  <si>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</si>
  <si>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</si>
  <si>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</si>
  <si>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</si>
  <si>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</si>
  <si>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</si>
  <si>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</si>
  <si>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</si>
  <si>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</si>
  <si>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</si>
  <si>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</si>
  <si>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</si>
  <si>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</si>
  <si>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</si>
  <si>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</si>
  <si>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</si>
  <si>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</si>
  <si>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</si>
  <si>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</si>
  <si>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</si>
  <si>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</si>
  <si>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</si>
  <si>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</si>
  <si>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</si>
  <si>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</si>
  <si>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</si>
  <si>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</si>
  <si>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</si>
  <si>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</si>
  <si>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</si>
  <si>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</si>
  <si>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</si>
  <si>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</si>
  <si>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</si>
  <si>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</si>
  <si>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</si>
  <si>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</si>
  <si>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</si>
  <si>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</si>
  <si>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</si>
  <si>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</si>
  <si>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</si>
  <si>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</si>
  <si>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</si>
  <si>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</si>
  <si>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</si>
  <si>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</si>
  <si>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</si>
  <si>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</si>
  <si>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</si>
  <si>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</si>
  <si>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</si>
  <si>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</si>
  <si>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</si>
  <si>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</si>
  <si>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</si>
  <si>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</si>
  <si>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</si>
  <si>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</si>
  <si>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</si>
  <si>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</si>
  <si>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</si>
  <si>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</si>
  <si>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</si>
  <si>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</si>
  <si>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</si>
  <si>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</si>
  <si>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</si>
  <si>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</si>
  <si>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</si>
  <si>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</si>
  <si>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</si>
  <si>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</si>
  <si>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</si>
  <si>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</si>
  <si>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</si>
  <si>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</si>
  <si>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</si>
  <si>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</si>
  <si>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</si>
  <si>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</si>
  <si>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</si>
  <si>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</si>
  <si>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</si>
  <si>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</si>
  <si>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</si>
  <si>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</si>
  <si>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</si>
  <si>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</si>
  <si>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</si>
  <si>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</si>
  <si>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</si>
  <si>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</si>
  <si>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</si>
  <si>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</si>
  <si>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</si>
  <si>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</si>
  <si>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</si>
  <si>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</si>
  <si>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</si>
  <si>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</si>
  <si>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</si>
  <si>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</si>
  <si>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</si>
  <si>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</si>
  <si>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</si>
  <si>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</si>
  <si>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</si>
  <si>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</si>
  <si>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</si>
  <si>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</si>
  <si>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</si>
  <si>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</si>
  <si>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</si>
  <si>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</si>
  <si>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</si>
  <si>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</si>
  <si>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</si>
  <si>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</si>
  <si>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</si>
  <si>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</si>
  <si>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</si>
  <si>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</si>
  <si>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</si>
  <si>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</si>
  <si>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</si>
  <si>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</si>
  <si>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</si>
  <si>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</si>
  <si>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</si>
  <si>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</si>
  <si>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</si>
  <si>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</si>
  <si>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</si>
  <si>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</si>
  <si>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</si>
  <si>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</si>
  <si>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</si>
  <si>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</si>
  <si>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</si>
  <si>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</si>
  <si>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</si>
  <si>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</si>
  <si>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</si>
  <si>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</si>
  <si>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</si>
  <si>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</si>
  <si>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</si>
  <si>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</si>
  <si>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</si>
  <si>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</si>
  <si>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</si>
  <si>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</si>
  <si>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</si>
  <si>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</si>
  <si>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</si>
  <si>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</si>
  <si>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</si>
  <si>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</si>
  <si>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</si>
  <si>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</si>
  <si>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</si>
  <si>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</si>
  <si>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</si>
  <si>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</si>
  <si>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</si>
  <si>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</si>
  <si>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</si>
  <si>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</si>
  <si>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</si>
  <si>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</si>
  <si>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</si>
  <si>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</si>
  <si>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</si>
  <si>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</si>
  <si>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</si>
  <si>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</si>
  <si>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</si>
  <si>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</si>
  <si>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</si>
  <si>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</si>
  <si>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</si>
  <si>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</si>
  <si>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</si>
  <si>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</si>
  <si>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</si>
  <si>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</si>
  <si>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</si>
  <si>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</si>
  <si>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</si>
  <si>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</si>
  <si>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</si>
  <si>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</si>
  <si>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</si>
  <si>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</si>
  <si>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</si>
  <si>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</si>
  <si>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</si>
  <si>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</si>
  <si>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</si>
  <si>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</si>
  <si>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</si>
  <si>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</si>
  <si>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</si>
  <si>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</si>
  <si>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</si>
  <si>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</si>
  <si>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</si>
  <si>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</si>
  <si>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</si>
  <si>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</si>
  <si>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</si>
  <si>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</si>
  <si>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</si>
  <si>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</si>
  <si>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</si>
  <si>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</si>
  <si>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</si>
  <si>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</si>
  <si>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</si>
  <si>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</si>
  <si>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</si>
  <si>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</si>
  <si>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</si>
  <si>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</si>
  <si>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</si>
  <si>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</si>
  <si>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</si>
  <si>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</si>
  <si>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</si>
  <si>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</si>
  <si>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</si>
  <si>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</si>
  <si>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</si>
  <si>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</si>
  <si>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</si>
  <si>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</si>
  <si>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</si>
  <si>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</si>
  <si>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</si>
  <si>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</si>
  <si>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</si>
  <si>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</si>
  <si>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</si>
  <si>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</si>
  <si>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</si>
  <si>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</si>
  <si>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</si>
  <si>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</si>
  <si>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</si>
  <si>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</si>
  <si>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</si>
  <si>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</si>
  <si>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</si>
  <si>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</si>
  <si>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</si>
  <si>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</si>
  <si>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</si>
  <si>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</si>
  <si>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</si>
  <si>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</si>
  <si>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</si>
  <si>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</si>
  <si>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</si>
  <si>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</si>
  <si>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</si>
  <si>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</si>
  <si>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</si>
  <si>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</si>
  <si>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</si>
  <si>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</si>
  <si>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</si>
  <si>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</si>
  <si>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</si>
  <si>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</si>
  <si>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</si>
  <si>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</si>
  <si>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</si>
  <si>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</si>
  <si>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</si>
  <si>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</si>
  <si>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</si>
  <si>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</si>
  <si>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</si>
  <si>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</si>
  <si>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</si>
  <si>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</si>
  <si>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</si>
  <si>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</si>
  <si>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</si>
  <si>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</si>
  <si>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</si>
  <si>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</si>
  <si>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</si>
  <si>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</si>
  <si>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</si>
  <si>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</si>
  <si>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</si>
  <si>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</si>
  <si>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</si>
  <si>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</si>
  <si>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</si>
  <si>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</si>
  <si>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</si>
  <si>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</si>
  <si>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</si>
  <si>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</si>
  <si>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</si>
  <si>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</si>
  <si>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</si>
  <si>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</si>
  <si>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</si>
  <si>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</si>
  <si>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</si>
  <si>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</si>
  <si>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</si>
  <si>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</si>
  <si>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</si>
  <si>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</si>
  <si>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</si>
  <si>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</si>
  <si>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</si>
  <si>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</si>
  <si>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</si>
  <si>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</si>
  <si>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</si>
  <si>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</si>
  <si>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</si>
  <si>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</si>
  <si>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</si>
  <si>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</si>
  <si>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</si>
  <si>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</si>
  <si>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</si>
  <si>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</si>
  <si>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</si>
  <si>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</si>
  <si>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</si>
  <si>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</si>
  <si>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</si>
  <si>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</si>
  <si>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</si>
  <si>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</si>
  <si>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</si>
  <si>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</si>
  <si>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</si>
  <si>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</si>
  <si>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</si>
  <si>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</si>
  <si>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</si>
  <si>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</si>
  <si>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</si>
  <si>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</si>
  <si>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</si>
  <si>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</si>
  <si>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</si>
  <si>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</si>
  <si>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</si>
  <si>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</si>
  <si>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</si>
  <si>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</si>
  <si>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</si>
  <si>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</si>
  <si>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</si>
  <si>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</si>
  <si>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</si>
  <si>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</si>
  <si>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</si>
  <si>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</si>
  <si>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</si>
  <si>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</si>
  <si>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</si>
  <si>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</si>
  <si>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</si>
  <si>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</si>
  <si>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</si>
  <si>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</si>
  <si>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</si>
  <si>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</si>
  <si>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</si>
  <si>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</si>
  <si>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</si>
  <si>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</si>
  <si>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</si>
  <si>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</si>
  <si>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</si>
  <si>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</si>
  <si>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</si>
  <si>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</si>
  <si>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</si>
  <si>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</si>
  <si>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</si>
  <si>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</si>
  <si>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</si>
  <si>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</si>
  <si>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</si>
  <si>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</si>
  <si>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</si>
  <si>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</si>
  <si>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</si>
  <si>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</si>
  <si>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</si>
  <si>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</si>
  <si>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</si>
  <si>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</si>
  <si>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</si>
  <si>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</si>
  <si>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</si>
  <si>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</si>
  <si>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</si>
  <si>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</si>
  <si>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</si>
  <si>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</si>
  <si>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</si>
  <si>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</si>
  <si>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</si>
  <si>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</si>
  <si>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</si>
  <si>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</si>
  <si>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</si>
  <si>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</si>
  <si>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</si>
  <si>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</si>
  <si>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</si>
  <si>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</si>
  <si>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</si>
  <si>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</si>
  <si>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</si>
  <si>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</si>
  <si>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</si>
  <si>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</si>
  <si>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</si>
  <si>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</si>
  <si>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</si>
  <si>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</si>
  <si>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</si>
  <si>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</si>
  <si>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</si>
  <si>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</si>
  <si>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</si>
  <si>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</si>
  <si>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</si>
  <si>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</si>
  <si>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</si>
  <si>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</si>
  <si>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</si>
  <si>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</si>
  <si>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</si>
  <si>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</si>
  <si>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</si>
  <si>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</si>
  <si>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</si>
  <si>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</si>
  <si>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</si>
  <si>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</si>
  <si>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</si>
  <si>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</si>
  <si>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</si>
  <si>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</si>
  <si>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</si>
  <si>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</si>
  <si>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</si>
  <si>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</si>
  <si>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</si>
  <si>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</si>
  <si>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</si>
  <si>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</si>
  <si>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</si>
  <si>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</si>
  <si>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</si>
  <si>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</si>
  <si>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</si>
  <si>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</si>
  <si>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</si>
  <si>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</si>
  <si>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</si>
  <si>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</si>
  <si>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</si>
  <si>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</si>
  <si>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</si>
  <si>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</si>
  <si>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</si>
  <si>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</si>
  <si>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</si>
  <si>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</si>
  <si>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</si>
  <si>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</si>
  <si>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</si>
  <si>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</si>
  <si>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</si>
  <si>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</si>
  <si>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</si>
  <si>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</si>
  <si>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</si>
  <si>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</si>
  <si>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</si>
  <si>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</si>
  <si>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</si>
  <si>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</si>
  <si>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</si>
  <si>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</si>
  <si>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</si>
  <si>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</si>
  <si>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</si>
  <si>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</si>
  <si>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</si>
  <si>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</si>
  <si>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</si>
  <si>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</si>
  <si>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</si>
  <si>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</si>
  <si>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</si>
  <si>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</si>
  <si>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</si>
  <si>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</si>
  <si>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</si>
  <si>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</si>
  <si>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</si>
  <si>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</si>
  <si>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</si>
  <si>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</si>
  <si>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</si>
  <si>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</si>
  <si>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</si>
  <si>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</si>
  <si>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</si>
  <si>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</si>
  <si>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</si>
  <si>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</si>
  <si>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</si>
  <si>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</si>
  <si>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</si>
  <si>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</si>
  <si>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</si>
  <si>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</si>
  <si>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</si>
  <si>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</si>
  <si>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</si>
  <si>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</si>
  <si>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</si>
  <si>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</si>
  <si>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</si>
  <si>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</si>
  <si>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</si>
  <si>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</si>
  <si>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</si>
  <si>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</si>
  <si>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</si>
  <si>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</si>
  <si>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</si>
  <si>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</si>
  <si>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</si>
  <si>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</si>
  <si>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</si>
  <si>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</si>
  <si>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</si>
  <si>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</si>
  <si>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</si>
  <si>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</si>
  <si>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</si>
  <si>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</si>
  <si>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</si>
  <si>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</si>
  <si>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</si>
  <si>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</si>
  <si>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</si>
  <si>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</si>
  <si>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</si>
  <si>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</si>
  <si>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</si>
  <si>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</si>
  <si>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</si>
  <si>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</si>
  <si>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</si>
  <si>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</si>
  <si>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</si>
  <si>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</si>
  <si>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</si>
  <si>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</si>
  <si>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</si>
  <si>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</si>
  <si>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</si>
  <si>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</si>
  <si>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</si>
  <si>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</si>
  <si>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</si>
  <si>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</si>
  <si>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</si>
  <si>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</si>
  <si>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</si>
  <si>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</si>
  <si>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</si>
  <si>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</si>
  <si>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</si>
  <si>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</si>
  <si>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</si>
  <si>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</si>
  <si>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</si>
  <si>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</si>
  <si>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</si>
  <si>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</si>
  <si>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</si>
  <si>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</si>
  <si>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</si>
  <si>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</si>
  <si>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</si>
  <si>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</si>
  <si>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</si>
  <si>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</si>
  <si>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</si>
  <si>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</si>
  <si>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</si>
  <si>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</si>
  <si>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</si>
  <si>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</si>
  <si>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</si>
  <si>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</si>
  <si>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</si>
  <si>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</si>
  <si>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</si>
  <si>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</si>
  <si>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</si>
  <si>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</si>
  <si>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</si>
  <si>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</si>
  <si>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</si>
  <si>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</si>
  <si>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</si>
  <si>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</si>
  <si>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</si>
  <si>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</si>
  <si>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</si>
  <si>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</si>
  <si>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</si>
  <si>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</si>
  <si>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</si>
  <si>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</si>
  <si>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</si>
  <si>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</si>
  <si>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</si>
  <si>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</si>
  <si>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</si>
  <si>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</si>
  <si>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</si>
  <si>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</si>
  <si>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</si>
  <si>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</si>
  <si>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</si>
  <si>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</si>
  <si>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</si>
  <si>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</si>
  <si>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</si>
  <si>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</si>
  <si>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</si>
  <si>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</si>
  <si>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</si>
  <si>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</si>
  <si>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</si>
  <si>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</si>
  <si>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</si>
  <si>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</si>
  <si>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</si>
  <si>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</si>
  <si>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</si>
  <si>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</si>
  <si>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</si>
  <si>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</si>
  <si>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</si>
  <si>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</si>
  <si>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</si>
  <si>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</si>
  <si>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</si>
  <si>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</si>
  <si>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</si>
  <si>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</si>
  <si>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</si>
  <si>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</si>
  <si>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</si>
  <si>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</si>
  <si>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</si>
  <si>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</si>
  <si>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</si>
  <si>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</si>
  <si>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</si>
  <si>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</si>
  <si>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</si>
  <si>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</si>
  <si>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</si>
  <si>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</si>
  <si>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</si>
  <si>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</si>
  <si>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</si>
  <si>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</si>
  <si>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</si>
  <si>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</si>
  <si>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</si>
  <si>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</si>
  <si>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</si>
  <si>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</si>
  <si>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</si>
  <si>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</si>
  <si>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</si>
  <si>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</si>
  <si>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</si>
  <si>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</si>
  <si>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</si>
  <si>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</si>
  <si>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</si>
  <si>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</si>
  <si>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</si>
  <si>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</si>
  <si>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</si>
  <si>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</si>
  <si>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</si>
  <si>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</si>
  <si>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</si>
  <si>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</si>
  <si>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</si>
  <si>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</si>
  <si>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</si>
  <si>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</si>
  <si>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</si>
  <si>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</si>
  <si>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</si>
  <si>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</si>
  <si>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</si>
  <si>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</si>
  <si>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</si>
  <si>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</si>
  <si>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</si>
  <si>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</si>
  <si>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</si>
  <si>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</si>
  <si>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</si>
  <si>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</si>
  <si>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</si>
  <si>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</si>
  <si>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</si>
  <si>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</si>
  <si>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</si>
  <si>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</si>
  <si>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</si>
  <si>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</si>
  <si>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</si>
  <si>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</si>
  <si>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</si>
  <si>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</si>
  <si>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</si>
  <si>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</si>
  <si>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</si>
  <si>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</si>
  <si>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</si>
  <si>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</si>
  <si>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</si>
  <si>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</si>
  <si>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</si>
  <si>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</si>
  <si>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</si>
  <si>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</si>
  <si>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</si>
  <si>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</si>
  <si>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</si>
  <si>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</si>
  <si>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</si>
  <si>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</si>
  <si>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</si>
  <si>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</si>
  <si>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</si>
  <si>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</si>
  <si>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</si>
  <si>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</si>
  <si>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</si>
  <si>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</si>
  <si>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</si>
  <si>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</si>
  <si>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</si>
  <si>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</si>
  <si>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</si>
  <si>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</si>
  <si>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</si>
  <si>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</si>
  <si>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</si>
  <si>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</si>
  <si>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</si>
  <si>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</si>
  <si>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</si>
  <si>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</si>
  <si>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</si>
  <si>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</si>
  <si>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</si>
  <si>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</si>
  <si>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</si>
  <si>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</si>
  <si>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</si>
  <si>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</si>
  <si>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</si>
  <si>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</si>
  <si>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</si>
  <si>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</si>
  <si>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</si>
  <si>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</si>
  <si>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</si>
  <si>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</si>
  <si>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</si>
  <si>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</si>
  <si>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</si>
  <si>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</si>
  <si>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</si>
  <si>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</si>
  <si>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</si>
  <si>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</si>
  <si>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</si>
  <si>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</si>
  <si>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</si>
  <si>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</si>
  <si>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</si>
  <si>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</si>
  <si>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</si>
  <si>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</si>
  <si>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</si>
  <si>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</si>
  <si>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</si>
  <si>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</si>
  <si>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</si>
  <si>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</si>
  <si>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</si>
  <si>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</si>
  <si>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</si>
  <si>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</si>
  <si>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</si>
  <si>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</si>
  <si>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</si>
  <si>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</si>
  <si>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</si>
  <si>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</si>
  <si>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</si>
  <si>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</si>
  <si>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</si>
  <si>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</si>
  <si>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</si>
  <si>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</si>
  <si>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</si>
  <si>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</si>
  <si>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</si>
  <si>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</si>
  <si>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</si>
  <si>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</si>
  <si>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</si>
  <si>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</si>
  <si>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</si>
  <si>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</si>
  <si>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</si>
  <si>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</si>
  <si>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</si>
  <si>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</si>
  <si>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</si>
  <si>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</si>
  <si>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</si>
  <si>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</si>
  <si>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</si>
  <si>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</si>
  <si>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</si>
  <si>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</si>
  <si>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</si>
  <si>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</si>
  <si>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</si>
  <si>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</si>
  <si>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</si>
  <si>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</si>
  <si>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</si>
  <si>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</si>
  <si>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</si>
  <si>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</si>
  <si>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</si>
  <si>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</si>
  <si>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</si>
  <si>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</si>
  <si>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</si>
  <si>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</si>
  <si>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</si>
  <si>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</si>
  <si>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</si>
  <si>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</si>
  <si>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</si>
  <si>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</si>
  <si>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</si>
  <si>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</si>
  <si>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</si>
  <si>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</si>
  <si>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</si>
  <si>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</si>
  <si>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</si>
  <si>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</si>
  <si>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</si>
  <si>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</si>
  <si>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</si>
  <si>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</si>
  <si>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</si>
  <si>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</si>
  <si>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</si>
  <si>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</si>
  <si>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</si>
  <si>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</si>
  <si>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</si>
  <si>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</si>
  <si>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</si>
  <si>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</si>
  <si>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</si>
  <si>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</si>
  <si>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</si>
  <si>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</si>
  <si>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</si>
  <si>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</si>
  <si>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</si>
  <si>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</si>
  <si>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</si>
  <si>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</si>
  <si>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</si>
  <si>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</si>
  <si>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</si>
  <si>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</si>
  <si>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</si>
  <si>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</si>
  <si>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</si>
  <si>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</si>
  <si>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</si>
  <si>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</si>
  <si>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</si>
  <si>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</si>
  <si>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</si>
  <si>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</si>
  <si>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</si>
  <si>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</si>
  <si>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</si>
  <si>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</si>
  <si>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</si>
  <si>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</si>
  <si>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</si>
  <si>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</si>
  <si>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</si>
  <si>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</si>
  <si>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</si>
  <si>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</si>
  <si>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</si>
  <si>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</si>
  <si>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</si>
  <si>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</si>
  <si>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</si>
  <si>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</si>
  <si>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</si>
  <si>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</si>
  <si>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</si>
  <si>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</si>
  <si>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</si>
  <si>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</si>
  <si>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</si>
  <si>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</si>
  <si>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</si>
  <si>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</si>
  <si>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</si>
  <si>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</si>
  <si>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</si>
  <si>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</si>
  <si>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</si>
  <si>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</si>
  <si>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</si>
  <si>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</si>
  <si>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</si>
  <si>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</si>
  <si>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</si>
  <si>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</si>
  <si>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</si>
  <si>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</si>
  <si>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</si>
  <si>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</si>
  <si>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</si>
  <si>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</si>
  <si>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</si>
  <si>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</si>
  <si>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</si>
  <si>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</si>
  <si>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</si>
  <si>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</si>
  <si>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</si>
  <si>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</si>
  <si>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</si>
  <si>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</si>
  <si>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</si>
  <si>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</si>
  <si>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</si>
  <si>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</si>
  <si>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</si>
  <si>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</si>
  <si>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</si>
  <si>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</si>
  <si>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</si>
  <si>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</si>
  <si>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</si>
  <si>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</si>
  <si>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</si>
  <si>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</si>
  <si>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</si>
  <si>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</si>
  <si>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</si>
  <si>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</si>
  <si>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</si>
  <si>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</si>
  <si>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</si>
  <si>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</si>
  <si>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</si>
  <si>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</si>
  <si>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</si>
  <si>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</si>
  <si>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</si>
  <si>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</si>
  <si>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</si>
  <si>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</si>
  <si>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</si>
  <si>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</si>
  <si>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</si>
  <si>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</si>
  <si>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</si>
  <si>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</si>
  <si>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</si>
  <si>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</si>
  <si>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</si>
  <si>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</si>
  <si>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</si>
  <si>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</si>
  <si>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</si>
  <si>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</si>
  <si>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</si>
  <si>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</si>
  <si>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</si>
  <si>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</si>
  <si>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</si>
  <si>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</si>
  <si>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</si>
  <si>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</si>
  <si>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</si>
  <si>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</si>
  <si>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</si>
  <si>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</si>
  <si>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</si>
  <si>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</si>
  <si>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</si>
  <si>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</si>
  <si>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</si>
  <si>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</si>
  <si>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</si>
  <si>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</si>
  <si>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</si>
  <si>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</si>
  <si>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</si>
  <si>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</si>
  <si>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</si>
  <si>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</si>
  <si>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</si>
  <si>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</si>
  <si>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</si>
  <si>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</si>
  <si>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</si>
  <si>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</si>
  <si>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</si>
  <si>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</si>
  <si>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</si>
  <si>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</si>
  <si>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</si>
  <si>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</si>
  <si>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</si>
  <si>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</si>
  <si>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</si>
  <si>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</si>
  <si>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</si>
  <si>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</si>
  <si>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</si>
  <si>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</si>
  <si>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</si>
  <si>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</si>
  <si>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</si>
  <si>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</si>
  <si>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</si>
  <si>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</si>
  <si>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</si>
  <si>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</si>
  <si>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</si>
  <si>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</si>
  <si>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</si>
  <si>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</si>
  <si>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</si>
  <si>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</si>
  <si>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</si>
  <si>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</si>
  <si>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</si>
  <si>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</si>
  <si>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</si>
  <si>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</si>
  <si>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</si>
  <si>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</si>
  <si>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</si>
  <si>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</si>
  <si>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</si>
  <si>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</si>
  <si>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</si>
  <si>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</si>
  <si>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</si>
  <si>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</si>
  <si>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</si>
  <si>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</si>
  <si>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</si>
  <si>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</si>
  <si>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</si>
  <si>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</si>
  <si>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</si>
  <si>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</si>
  <si>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</si>
  <si>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</si>
  <si>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</si>
  <si>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</si>
  <si>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</si>
  <si>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</si>
  <si>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</si>
  <si>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</si>
  <si>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</si>
  <si>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</si>
  <si>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</si>
  <si>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</si>
  <si>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</si>
  <si>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</si>
  <si>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</si>
  <si>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</si>
  <si>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</si>
  <si>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</si>
  <si>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</si>
  <si>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</si>
  <si>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</si>
  <si>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</si>
  <si>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</si>
  <si>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</si>
  <si>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</si>
  <si>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</si>
  <si>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</si>
  <si>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</si>
  <si>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</si>
  <si>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</si>
  <si>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</si>
  <si>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</si>
  <si>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</si>
  <si>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</si>
  <si>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</si>
  <si>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</si>
  <si>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</si>
  <si>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</si>
  <si>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</si>
  <si>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</si>
  <si>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</si>
  <si>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</si>
  <si>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</si>
  <si>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</si>
  <si>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</si>
  <si>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</si>
  <si>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</si>
  <si>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</si>
  <si>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</si>
  <si>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</si>
  <si>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</si>
  <si>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</si>
  <si>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</si>
  <si>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</si>
  <si>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</si>
  <si>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</si>
  <si>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</si>
  <si>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</si>
  <si>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</si>
  <si>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</si>
  <si>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</si>
  <si>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</si>
  <si>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</si>
  <si>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</si>
  <si>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</si>
  <si>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</si>
  <si>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</si>
  <si>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</si>
  <si>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</si>
  <si>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</si>
  <si>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</si>
  <si>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</si>
  <si>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</si>
  <si>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</si>
  <si>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</si>
  <si>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</si>
  <si>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</si>
  <si>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</si>
  <si>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</si>
  <si>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</si>
  <si>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</si>
  <si>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</si>
  <si>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</si>
  <si>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</si>
  <si>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</si>
  <si>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</si>
  <si>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</si>
  <si>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</si>
  <si>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</si>
  <si>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</si>
  <si>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</si>
  <si>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</si>
  <si>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</si>
  <si>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</si>
  <si>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</si>
  <si>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</si>
  <si>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</si>
  <si>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</si>
  <si>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</si>
  <si>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</si>
  <si>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</si>
  <si>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</si>
  <si>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</si>
  <si>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</si>
  <si>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</si>
  <si>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</si>
  <si>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</si>
  <si>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</si>
  <si>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</si>
  <si>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</si>
  <si>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</si>
  <si>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</si>
  <si>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</si>
  <si>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</si>
  <si>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</si>
  <si>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</si>
  <si>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</si>
  <si>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</si>
  <si>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</si>
  <si>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</si>
  <si>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</si>
  <si>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</si>
  <si>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</si>
  <si>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</si>
  <si>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</si>
  <si>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</si>
  <si>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</si>
  <si>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</si>
  <si>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</si>
  <si>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</si>
  <si>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</si>
  <si>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</si>
  <si>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</si>
  <si>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</si>
  <si>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</si>
  <si>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</si>
  <si>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</si>
  <si>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</si>
  <si>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</si>
  <si>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</si>
  <si>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</si>
  <si>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</si>
  <si>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</si>
  <si>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</si>
  <si>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</si>
  <si>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</si>
  <si>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</si>
  <si>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</si>
  <si>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</si>
  <si>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</si>
  <si>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</si>
  <si>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</si>
  <si>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</si>
  <si>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</si>
  <si>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</si>
  <si>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</si>
  <si>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</si>
  <si>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</si>
  <si>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</si>
  <si>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</si>
  <si>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</si>
  <si>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</si>
  <si>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</si>
  <si>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</si>
  <si>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</si>
  <si>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</si>
  <si>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</si>
  <si>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</si>
  <si>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</si>
  <si>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</si>
  <si>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</si>
  <si>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</si>
  <si>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</si>
  <si>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</si>
  <si>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</si>
  <si>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</si>
  <si>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</si>
  <si>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</si>
  <si>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</si>
  <si>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</si>
  <si>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</si>
  <si>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</si>
  <si>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</si>
  <si>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</si>
  <si>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</si>
  <si>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</si>
  <si>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</si>
  <si>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</si>
  <si>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</si>
  <si>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</si>
  <si>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</si>
  <si>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</si>
  <si>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</si>
  <si>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</si>
  <si>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</si>
  <si>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</si>
  <si>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</si>
  <si>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</si>
  <si>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</si>
  <si>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</si>
  <si>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</si>
  <si>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</si>
  <si>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</si>
  <si>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</si>
  <si>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</si>
  <si>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</si>
  <si>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</si>
  <si>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</si>
  <si>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</si>
  <si>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</si>
  <si>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</si>
  <si>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</si>
  <si>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</si>
  <si>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</si>
  <si>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</si>
  <si>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</si>
  <si>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</si>
  <si>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</si>
  <si>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</si>
  <si>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</si>
  <si>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</si>
  <si>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</si>
  <si>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</si>
  <si>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</si>
  <si>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</si>
  <si>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</si>
  <si>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</si>
  <si>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</si>
  <si>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</si>
  <si>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</si>
  <si>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</si>
  <si>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</si>
  <si>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</si>
  <si>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</si>
  <si>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</si>
  <si>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</si>
  <si>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</si>
  <si>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</si>
  <si>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</si>
  <si>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</si>
  <si>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</si>
  <si>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</si>
  <si>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</si>
  <si>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</si>
  <si>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</si>
  <si>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</si>
  <si>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</si>
  <si>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</si>
  <si>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</si>
  <si>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</si>
  <si>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</si>
  <si>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</si>
  <si>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</si>
  <si>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</si>
  <si>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</si>
  <si>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</si>
  <si>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</si>
  <si>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</si>
  <si>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</si>
  <si>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</si>
  <si>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</si>
  <si>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</si>
  <si>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</si>
  <si>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</si>
  <si>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</si>
  <si>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</si>
  <si>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</si>
  <si>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</si>
  <si>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</si>
  <si>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</si>
  <si>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</si>
  <si>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</si>
  <si>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</si>
  <si>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</si>
  <si>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</si>
  <si>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</si>
  <si>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</si>
  <si>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</si>
  <si>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</si>
  <si>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</si>
  <si>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</si>
  <si>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</si>
  <si>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</si>
  <si>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</si>
  <si>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</si>
  <si>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</si>
  <si>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</si>
  <si>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</si>
  <si>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</si>
  <si>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</si>
  <si>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</si>
  <si>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</si>
  <si>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</si>
  <si>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</si>
  <si>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</si>
  <si>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</si>
  <si>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</si>
  <si>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</si>
  <si>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</si>
  <si>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</si>
  <si>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</si>
  <si>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</si>
  <si>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</si>
  <si>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</si>
  <si>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</si>
  <si>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</si>
  <si>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</si>
  <si>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</si>
  <si>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</si>
  <si>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</si>
  <si>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</si>
  <si>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</si>
  <si>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</si>
  <si>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</si>
  <si>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</si>
  <si>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</si>
  <si>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</si>
  <si>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</si>
  <si>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</si>
  <si>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</si>
  <si>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</si>
  <si>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</si>
  <si>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</si>
  <si>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</si>
  <si>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</si>
  <si>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</si>
  <si>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</si>
  <si>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</si>
  <si>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</si>
  <si>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</si>
  <si>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</si>
  <si>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</si>
  <si>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</si>
  <si>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</si>
  <si>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</si>
  <si>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</si>
  <si>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</si>
  <si>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</si>
  <si>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</si>
  <si>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</si>
  <si>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</si>
  <si>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</si>
  <si>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</si>
  <si>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</si>
  <si>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</si>
  <si>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</si>
  <si>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</si>
  <si>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</si>
  <si>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</si>
  <si>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</si>
  <si>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</si>
  <si>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</si>
  <si>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</si>
  <si>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</si>
  <si>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</si>
  <si>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</si>
  <si>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</si>
  <si>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</si>
  <si>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</si>
  <si>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</si>
  <si>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</si>
  <si>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</si>
  <si>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</si>
  <si>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</si>
  <si>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</si>
  <si>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</si>
  <si>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</si>
  <si>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</si>
  <si>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</si>
  <si>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</si>
  <si>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</si>
  <si>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</si>
  <si>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</si>
  <si>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</si>
  <si>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</si>
  <si>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</si>
  <si>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</si>
  <si>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</si>
  <si>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</si>
  <si>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</si>
  <si>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</si>
  <si>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</si>
  <si>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</si>
  <si>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</si>
  <si>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</si>
  <si>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</si>
  <si>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</si>
  <si>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</si>
  <si>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</si>
  <si>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</si>
  <si>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</si>
  <si>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</si>
  <si>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</si>
  <si>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</si>
  <si>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</si>
  <si>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</si>
  <si>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</si>
  <si>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</si>
  <si>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</si>
  <si>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</si>
  <si>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</si>
  <si>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</si>
  <si>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</si>
  <si>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</si>
  <si>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</si>
  <si>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</si>
  <si>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</si>
  <si>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</si>
  <si>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</si>
  <si>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</si>
  <si>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</si>
  <si>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</si>
  <si>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</si>
  <si>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</si>
  <si>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</si>
  <si>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</si>
  <si>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</si>
  <si>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</si>
  <si>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</si>
  <si>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</si>
  <si>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</si>
  <si>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</si>
  <si>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</si>
  <si>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</si>
  <si>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</si>
  <si>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</si>
  <si>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</si>
  <si>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</si>
  <si>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</si>
  <si>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</si>
  <si>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</si>
  <si>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</si>
  <si>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</si>
  <si>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</si>
  <si>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</si>
  <si>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</si>
  <si>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</si>
  <si>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</si>
  <si>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</si>
  <si>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</si>
  <si>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</si>
  <si>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</si>
  <si>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</si>
  <si>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</si>
  <si>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</si>
  <si>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</si>
  <si>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</si>
  <si>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</si>
  <si>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</si>
  <si>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</si>
  <si>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</si>
  <si>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</si>
  <si>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</si>
  <si>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</si>
  <si>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</si>
  <si>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</si>
  <si>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</si>
  <si>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</si>
  <si>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</si>
  <si>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</si>
  <si>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</si>
  <si>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</si>
  <si>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</si>
  <si>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</si>
  <si>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</si>
  <si>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</si>
  <si>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</si>
  <si>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</si>
  <si>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</si>
  <si>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</si>
  <si>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</si>
  <si>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</si>
  <si>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</si>
  <si>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</si>
  <si>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</si>
  <si>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</si>
  <si>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</si>
  <si>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</si>
  <si>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</si>
  <si>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</si>
  <si>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</si>
  <si>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</si>
  <si>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</si>
  <si>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</si>
  <si>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</si>
  <si>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</si>
  <si>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</si>
  <si>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</si>
  <si>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</si>
  <si>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</si>
  <si>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</si>
  <si>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</si>
  <si>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</si>
  <si>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</si>
  <si>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</si>
  <si>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</si>
  <si>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</si>
  <si>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</si>
  <si>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</si>
  <si>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</si>
  <si>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</si>
  <si>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</si>
  <si>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</si>
  <si>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</si>
  <si>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</si>
  <si>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</si>
  <si>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</si>
  <si>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</si>
  <si>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</si>
  <si>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</si>
  <si>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</si>
  <si>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</si>
  <si>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</si>
  <si>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</si>
  <si>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</si>
  <si>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</si>
  <si>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</si>
  <si>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</si>
  <si>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</si>
  <si>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</si>
  <si>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</si>
  <si>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</si>
  <si>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</si>
  <si>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</si>
  <si>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</si>
  <si>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</si>
  <si>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</si>
  <si>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</si>
  <si>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</si>
  <si>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</si>
  <si>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</si>
  <si>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</si>
  <si>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</si>
  <si>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</si>
  <si>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</si>
  <si>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</si>
  <si>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</si>
  <si>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</si>
  <si>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</si>
  <si>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</si>
  <si>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</si>
  <si>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</si>
  <si>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</si>
  <si>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</si>
  <si>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</si>
  <si>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</si>
  <si>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</si>
  <si>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</si>
  <si>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</si>
  <si>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</si>
  <si>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</si>
  <si>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</si>
  <si>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</si>
  <si>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</si>
  <si>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</si>
  <si>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</si>
  <si>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</si>
  <si>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</si>
  <si>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</si>
  <si>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</si>
  <si>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</si>
  <si>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</si>
  <si>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</si>
  <si>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</si>
  <si>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</si>
  <si>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</si>
  <si>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</si>
  <si>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</si>
  <si>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</si>
  <si>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</si>
  <si>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</si>
  <si>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</si>
  <si>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</si>
  <si>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</si>
  <si>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</si>
  <si>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</si>
  <si>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</si>
  <si>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</si>
  <si>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</si>
  <si>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</si>
  <si>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</si>
  <si>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</si>
  <si>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</si>
  <si>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</si>
  <si>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</si>
  <si>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</si>
  <si>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</si>
  <si>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</si>
  <si>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</si>
  <si>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</si>
  <si>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</si>
  <si>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</si>
  <si>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</si>
  <si>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</si>
  <si>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</si>
  <si>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</si>
  <si>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</si>
  <si>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</si>
  <si>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</si>
  <si>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</si>
  <si>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</si>
  <si>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</si>
  <si>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</si>
  <si>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</si>
  <si>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</si>
  <si>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</si>
  <si>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</si>
  <si>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</si>
  <si>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</si>
  <si>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</si>
  <si>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</si>
  <si>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</si>
  <si>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</si>
  <si>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</si>
  <si>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</si>
  <si>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</si>
  <si>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</si>
  <si>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</si>
  <si>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</si>
  <si>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</si>
  <si>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</si>
  <si>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</si>
  <si>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</si>
  <si>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</si>
  <si>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</si>
  <si>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</si>
  <si>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</si>
  <si>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</si>
  <si>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</si>
  <si>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</si>
  <si>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</si>
  <si>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</si>
  <si>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</si>
  <si>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</si>
  <si>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</si>
  <si>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</si>
  <si>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</si>
  <si>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</si>
  <si>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</si>
  <si>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</si>
  <si>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</si>
  <si>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</si>
  <si>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</si>
  <si>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</si>
  <si>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</si>
  <si>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</si>
  <si>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</si>
  <si>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</si>
  <si>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</si>
  <si>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</si>
  <si>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</si>
  <si>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</si>
  <si>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</si>
  <si>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</si>
  <si>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</si>
  <si>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</si>
  <si>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</si>
  <si>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</si>
  <si>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</si>
  <si>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</si>
  <si>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</si>
  <si>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</si>
  <si>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</si>
  <si>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</si>
  <si>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</si>
  <si>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</si>
  <si>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</si>
  <si>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</si>
  <si>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</si>
  <si>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</si>
  <si>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</si>
  <si>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</si>
  <si>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</si>
  <si>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</si>
  <si>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</si>
  <si>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</si>
  <si>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</si>
  <si>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</si>
  <si>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</si>
  <si>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</si>
  <si>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</si>
  <si>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</si>
  <si>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</si>
  <si>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</si>
  <si>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</si>
  <si>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</si>
  <si>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</si>
  <si>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</si>
  <si>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</si>
  <si>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</si>
  <si>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</si>
  <si>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</si>
  <si>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</si>
  <si>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</si>
  <si>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</si>
  <si>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</si>
  <si>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</si>
  <si>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</si>
  <si>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</si>
  <si>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</si>
  <si>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</si>
  <si>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</si>
  <si>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</si>
  <si>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</si>
  <si>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</si>
  <si>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</si>
  <si>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</si>
  <si>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</si>
  <si>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</si>
  <si>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</si>
  <si>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</si>
  <si>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</si>
  <si>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</si>
  <si>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</si>
  <si>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</si>
  <si>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</si>
  <si>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</si>
  <si>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</si>
  <si>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</si>
  <si>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</si>
  <si>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</si>
  <si>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</si>
  <si>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</si>
  <si>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</si>
  <si>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</si>
  <si>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</si>
  <si>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</si>
  <si>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</si>
  <si>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</si>
  <si>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</si>
  <si>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</si>
  <si>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</si>
  <si>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</si>
  <si>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</si>
  <si>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</si>
  <si>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</si>
  <si>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</si>
  <si>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</si>
  <si>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</si>
  <si>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</si>
  <si>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</si>
  <si>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</si>
  <si>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</si>
  <si>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</si>
  <si>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</si>
  <si>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</si>
  <si>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</si>
  <si>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</si>
  <si>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</si>
  <si>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</si>
  <si>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</si>
  <si>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</si>
  <si>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</si>
  <si>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</si>
  <si>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</si>
  <si>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</si>
  <si>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</si>
  <si>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</si>
  <si>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</si>
  <si>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</si>
  <si>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</si>
  <si>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</si>
  <si>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</si>
  <si>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</si>
  <si>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</si>
  <si>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</si>
  <si>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</si>
  <si>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</si>
  <si>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</si>
  <si>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</si>
  <si>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</si>
  <si>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</si>
  <si>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</si>
  <si>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</si>
  <si>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</si>
  <si>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</si>
  <si>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</si>
  <si>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</si>
  <si>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</si>
  <si>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</si>
  <si>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</si>
  <si>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</si>
  <si>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</si>
  <si>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</si>
  <si>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</si>
  <si>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</si>
  <si>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</si>
  <si>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</si>
  <si>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</si>
  <si>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</si>
  <si>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</si>
  <si>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</si>
  <si>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</si>
  <si>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</si>
  <si>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</si>
  <si>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</si>
  <si>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</si>
  <si>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</si>
  <si>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</si>
  <si>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</si>
  <si>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</si>
  <si>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</si>
  <si>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</si>
  <si>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</si>
  <si>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</si>
  <si>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</si>
  <si>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</si>
  <si>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</si>
  <si>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</si>
  <si>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</si>
  <si>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</si>
  <si>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</si>
  <si>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</si>
  <si>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</si>
  <si>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</si>
  <si>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</si>
  <si>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</si>
  <si>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</si>
  <si>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</si>
  <si>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</si>
  <si>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</si>
  <si>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</si>
  <si>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</si>
  <si>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</si>
  <si>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</si>
  <si>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</si>
  <si>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</si>
  <si>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</si>
  <si>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</si>
  <si>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</si>
  <si>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</si>
  <si>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</si>
  <si>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</si>
  <si>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</si>
  <si>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</si>
  <si>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</si>
  <si>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</si>
  <si>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</si>
  <si>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</si>
  <si>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</si>
  <si>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</si>
  <si>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</si>
  <si>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</si>
  <si>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</si>
  <si>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</si>
  <si>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</si>
  <si>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</si>
  <si>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</si>
  <si>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</si>
  <si>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</si>
  <si>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</si>
  <si>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</si>
  <si>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</si>
  <si>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</si>
  <si>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</si>
  <si>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</si>
  <si>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</si>
  <si>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</si>
  <si>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</si>
  <si>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</si>
  <si>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</si>
  <si>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</si>
  <si>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</si>
  <si>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</si>
  <si>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</si>
  <si>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</si>
  <si>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</si>
  <si>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</si>
  <si>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</si>
  <si>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</si>
  <si>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</si>
  <si>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</si>
  <si>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</si>
  <si>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</si>
  <si>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</si>
  <si>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</si>
  <si>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</si>
  <si>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</si>
  <si>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</si>
  <si>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</si>
  <si>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</si>
  <si>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</si>
  <si>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</si>
  <si>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</si>
  <si>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</si>
  <si>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</si>
  <si>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</si>
  <si>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</si>
  <si>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</si>
  <si>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</si>
  <si>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</si>
  <si>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</si>
  <si>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</si>
  <si>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</si>
  <si>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</si>
  <si>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</si>
  <si>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</si>
  <si>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</si>
  <si>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</si>
  <si>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</si>
  <si>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</si>
  <si>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</si>
  <si>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</si>
  <si>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</si>
  <si>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</si>
  <si>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</si>
  <si>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</si>
  <si>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</si>
  <si>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</si>
  <si>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</si>
  <si>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</si>
  <si>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</si>
  <si>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</si>
  <si>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</si>
  <si>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</si>
  <si>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</si>
  <si>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</si>
  <si>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</si>
  <si>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</si>
  <si>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</si>
  <si>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</si>
  <si>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</si>
  <si>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</si>
  <si>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</si>
  <si>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</si>
  <si>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</si>
  <si>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</si>
  <si>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</si>
  <si>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</si>
  <si>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</si>
  <si>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</si>
  <si>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</si>
  <si>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</si>
  <si>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</si>
  <si>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</si>
  <si>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</si>
  <si>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</si>
  <si>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</si>
  <si>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</si>
  <si>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</si>
  <si>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</si>
  <si>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</si>
  <si>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</si>
  <si>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</si>
  <si>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</si>
  <si>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</si>
  <si>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</si>
  <si>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</si>
  <si>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</si>
  <si>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</si>
  <si>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</si>
  <si>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</si>
  <si>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</si>
  <si>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</si>
  <si>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</si>
  <si>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</si>
  <si>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</si>
  <si>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</si>
  <si>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</si>
  <si>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</si>
  <si>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</si>
  <si>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</si>
  <si>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</si>
  <si>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</si>
  <si>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</si>
  <si>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</si>
  <si>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</si>
  <si>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</si>
  <si>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</si>
  <si>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</si>
  <si>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</si>
  <si>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</si>
  <si>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</si>
  <si>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</si>
  <si>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</si>
  <si>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</si>
  <si>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</si>
  <si>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</si>
  <si>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</si>
  <si>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</si>
  <si>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</si>
  <si>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</si>
  <si>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</si>
  <si>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</si>
  <si>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</si>
  <si>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</si>
  <si>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</si>
  <si>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</si>
  <si>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</si>
  <si>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</si>
  <si>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</si>
  <si>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</si>
  <si>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</si>
  <si>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</si>
  <si>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</si>
  <si>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</si>
  <si>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</si>
  <si>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</si>
  <si>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</si>
  <si>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</si>
  <si>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</si>
  <si>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</si>
  <si>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</si>
  <si>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</si>
  <si>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</si>
  <si>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</si>
  <si>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</si>
  <si>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</si>
  <si>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</si>
  <si>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</si>
  <si>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</si>
  <si>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</si>
  <si>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</si>
  <si>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</si>
  <si>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</si>
  <si>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</si>
  <si>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</si>
  <si>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</si>
  <si>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</si>
  <si>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</si>
  <si>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</si>
  <si>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</si>
  <si>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</si>
  <si>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</si>
  <si>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</si>
  <si>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</si>
  <si>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</si>
  <si>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</si>
  <si>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</si>
  <si>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</si>
  <si>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</si>
  <si>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</si>
  <si>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</si>
  <si>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</si>
  <si>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</si>
  <si>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</si>
  <si>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</si>
  <si>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</si>
  <si>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</si>
  <si>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</si>
  <si>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</si>
  <si>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</si>
  <si>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</si>
  <si>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</si>
  <si>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</si>
  <si>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</si>
  <si>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</si>
  <si>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</si>
  <si>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</si>
  <si>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</si>
  <si>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</si>
  <si>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</si>
  <si>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</si>
  <si>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</si>
  <si>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</si>
  <si>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</si>
  <si>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</si>
  <si>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</si>
  <si>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</si>
  <si>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</si>
  <si>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</si>
  <si>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</si>
  <si>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</si>
  <si>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</si>
  <si>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</si>
  <si>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</si>
  <si>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</si>
  <si>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</si>
  <si>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</si>
  <si>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</si>
  <si>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</si>
  <si>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</si>
  <si>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</si>
  <si>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</si>
  <si>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</si>
  <si>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</si>
  <si>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</si>
  <si>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</si>
  <si>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</si>
  <si>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</si>
  <si>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</si>
  <si>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</si>
  <si>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</si>
  <si>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</si>
  <si>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</si>
  <si>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</si>
  <si>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</si>
  <si>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</si>
  <si>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</si>
  <si>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</si>
  <si>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</si>
  <si>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</si>
  <si>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</si>
  <si>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</si>
  <si>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</si>
  <si>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</si>
  <si>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</si>
  <si>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</si>
  <si>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</si>
  <si>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</si>
  <si>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</si>
  <si>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</si>
  <si>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</si>
  <si>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</si>
  <si>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</si>
  <si>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</si>
  <si>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</si>
  <si>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</si>
  <si>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</si>
  <si>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</si>
  <si>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</si>
  <si>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</si>
  <si>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</si>
  <si>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</si>
  <si>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</si>
  <si>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</si>
  <si>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</si>
  <si>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</si>
  <si>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</si>
  <si>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</si>
  <si>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</si>
  <si>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</si>
  <si>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</si>
  <si>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</si>
  <si>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</si>
  <si>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</si>
  <si>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</si>
  <si>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</si>
  <si>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</si>
  <si>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</si>
  <si>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</si>
  <si>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</si>
  <si>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</si>
  <si>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</si>
  <si>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</si>
  <si>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</si>
  <si>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</si>
  <si>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</si>
  <si>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</si>
  <si>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</si>
  <si>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</si>
  <si>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</si>
  <si>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</si>
  <si>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</si>
  <si>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</si>
  <si>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</si>
  <si>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</si>
  <si>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</si>
  <si>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</si>
  <si>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</si>
  <si>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</si>
  <si>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</si>
  <si>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</si>
  <si>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</si>
  <si>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</si>
  <si>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</si>
  <si>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</si>
  <si>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</si>
  <si>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</si>
  <si>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</si>
  <si>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</si>
  <si>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</si>
  <si>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</si>
  <si>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</si>
  <si>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</si>
  <si>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</si>
  <si>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</si>
  <si>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</si>
  <si>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</si>
  <si>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</si>
  <si>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</si>
  <si>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</si>
  <si>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</si>
  <si>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</si>
  <si>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</si>
  <si>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</si>
  <si>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</si>
  <si>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</si>
  <si>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</si>
  <si>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</si>
  <si>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</si>
  <si>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</si>
  <si>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</si>
  <si>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</si>
  <si>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</si>
  <si>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</si>
  <si>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</si>
  <si>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</si>
  <si>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</si>
  <si>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</si>
  <si>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</si>
  <si>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</si>
  <si>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</si>
  <si>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</si>
  <si>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</si>
  <si>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</si>
  <si>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</si>
  <si>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</si>
  <si>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</si>
  <si>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</si>
  <si>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</si>
  <si>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</si>
  <si>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</si>
  <si>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</si>
  <si>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</si>
  <si>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</si>
  <si>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</si>
  <si>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</si>
  <si>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</si>
  <si>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</si>
  <si>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</si>
  <si>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</si>
  <si>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</si>
  <si>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</si>
  <si>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</si>
  <si>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</si>
  <si>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</si>
  <si>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</si>
  <si>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</si>
  <si>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</si>
  <si>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</si>
  <si>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</si>
  <si>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</si>
  <si>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</si>
  <si>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</si>
  <si>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</si>
  <si>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</si>
  <si>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</si>
  <si>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</si>
  <si>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</si>
  <si>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</si>
  <si>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</si>
  <si>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</si>
  <si>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</si>
  <si>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</si>
  <si>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</si>
  <si>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</si>
  <si>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</si>
  <si>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</si>
  <si>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</si>
  <si>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</si>
  <si>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</si>
  <si>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</si>
  <si>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</si>
  <si>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</si>
  <si>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</si>
  <si>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</si>
  <si>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</si>
  <si>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</si>
  <si>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</si>
  <si>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</si>
  <si>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</si>
  <si>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</si>
  <si>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</si>
  <si>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</si>
  <si>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</si>
  <si>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</si>
  <si>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</si>
  <si>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</si>
  <si>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</si>
  <si>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</si>
  <si>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</si>
  <si>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</si>
  <si>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</si>
  <si>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</si>
  <si>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</si>
  <si>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</si>
  <si>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</si>
  <si>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</si>
  <si>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</si>
  <si>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</si>
  <si>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</si>
  <si>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</si>
  <si>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</si>
  <si>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</si>
  <si>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</si>
  <si>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</si>
  <si>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</si>
  <si>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</si>
  <si>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</si>
  <si>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</si>
  <si>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</si>
  <si>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</si>
  <si>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</si>
  <si>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</si>
  <si>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</si>
  <si>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</si>
  <si>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</si>
  <si>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</si>
  <si>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</si>
  <si>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</si>
  <si>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</si>
  <si>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</si>
  <si>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</si>
  <si>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</si>
  <si>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</si>
  <si>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</si>
  <si>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</si>
  <si>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</si>
  <si>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</si>
  <si>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</si>
  <si>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</si>
  <si>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</si>
  <si>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</si>
  <si>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</si>
  <si>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</si>
  <si>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</si>
  <si>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</si>
  <si>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</si>
  <si>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</si>
  <si>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</si>
  <si>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</si>
  <si>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</si>
  <si>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</si>
  <si>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</si>
  <si>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</si>
  <si>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</si>
  <si>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</si>
  <si>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</si>
  <si>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</si>
  <si>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</si>
  <si>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</si>
  <si>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</si>
  <si>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</si>
  <si>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</si>
  <si>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</si>
  <si>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</si>
  <si>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</si>
  <si>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</si>
  <si>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</si>
  <si>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</si>
  <si>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</si>
  <si>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</si>
  <si>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</si>
  <si>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</si>
  <si>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</si>
  <si>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</si>
  <si>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</si>
  <si>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</si>
  <si>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</si>
  <si>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</si>
  <si>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</si>
  <si>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</si>
  <si>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</si>
  <si>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</si>
  <si>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</si>
  <si>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</si>
  <si>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</si>
  <si>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</si>
  <si>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</si>
  <si>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</si>
  <si>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</si>
  <si>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</si>
  <si>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</si>
  <si>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</si>
  <si>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</si>
  <si>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</si>
  <si>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</si>
  <si>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</si>
  <si>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</si>
  <si>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</si>
  <si>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</si>
  <si>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</si>
  <si>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</si>
  <si>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</si>
  <si>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</si>
  <si>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</si>
  <si>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</si>
  <si>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</si>
  <si>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</si>
  <si>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</si>
  <si>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</si>
  <si>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</si>
  <si>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</si>
  <si>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</si>
  <si>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</si>
  <si>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</si>
  <si>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</si>
  <si>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</si>
  <si>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</si>
  <si>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</si>
  <si>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</si>
  <si>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</si>
  <si>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</si>
  <si>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</si>
  <si>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</si>
  <si>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</si>
  <si>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</si>
  <si>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</si>
  <si>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</si>
  <si>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</si>
  <si>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</si>
  <si>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</si>
  <si>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</si>
  <si>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</si>
  <si>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</si>
  <si>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</si>
  <si>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</si>
  <si>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</si>
  <si>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</si>
  <si>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</si>
  <si>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</si>
  <si>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</si>
  <si>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</si>
  <si>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</si>
  <si>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</si>
  <si>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</si>
  <si>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</si>
  <si>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</si>
  <si>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</si>
  <si>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</si>
  <si>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</si>
  <si>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</si>
  <si>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</si>
  <si>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</si>
  <si>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</si>
  <si>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</si>
  <si>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</si>
  <si>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</si>
  <si>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</si>
  <si>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</si>
  <si>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</si>
  <si>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</si>
  <si>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</si>
  <si>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</si>
  <si>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</si>
  <si>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</si>
  <si>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</si>
  <si>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</si>
  <si>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</si>
  <si>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</si>
  <si>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</si>
  <si>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</si>
  <si>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</si>
  <si>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</si>
  <si>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</si>
  <si>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</si>
  <si>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</si>
  <si>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</si>
  <si>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</si>
  <si>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</si>
  <si>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</si>
  <si>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</si>
  <si>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</si>
  <si>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</si>
  <si>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</si>
  <si>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</si>
  <si>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</si>
  <si>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</si>
  <si>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</si>
  <si>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</si>
  <si>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</si>
  <si>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</si>
  <si>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</si>
  <si>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</si>
  <si>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</si>
  <si>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</si>
  <si>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</si>
  <si>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</si>
  <si>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</si>
  <si>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</si>
  <si>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</si>
  <si>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</si>
  <si>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</si>
  <si>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</si>
  <si>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</si>
  <si>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</si>
  <si>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</si>
  <si>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</si>
  <si>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</si>
  <si>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</si>
  <si>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</si>
  <si>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</si>
  <si>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</si>
  <si>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</si>
  <si>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</si>
  <si>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</si>
  <si>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</si>
  <si>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</si>
  <si>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</si>
  <si>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</si>
  <si>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</si>
  <si>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</si>
  <si>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</si>
  <si>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</si>
  <si>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</si>
  <si>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</si>
  <si>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</si>
  <si>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</si>
  <si>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</si>
  <si>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</si>
  <si>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</si>
  <si>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</si>
  <si>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</si>
  <si>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</si>
  <si>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</si>
  <si>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</si>
  <si>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</si>
  <si>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</si>
  <si>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</si>
  <si>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</si>
  <si>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</si>
  <si>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</si>
  <si>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</si>
  <si>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</si>
  <si>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</si>
  <si>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</si>
  <si>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</si>
  <si>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</si>
  <si>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</si>
  <si>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</si>
  <si>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</si>
  <si>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</si>
  <si>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</si>
  <si>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</si>
  <si>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</si>
  <si>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</si>
  <si>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</si>
  <si>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</si>
  <si>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</si>
  <si>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</si>
  <si>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</si>
  <si>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</si>
  <si>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</si>
  <si>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</si>
  <si>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</si>
  <si>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</si>
  <si>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</si>
  <si>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</si>
  <si>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</si>
  <si>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</si>
  <si>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</si>
  <si>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</si>
  <si>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</si>
  <si>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</si>
  <si>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</si>
  <si>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</si>
  <si>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</si>
  <si>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</si>
  <si>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</si>
  <si>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</si>
  <si>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</si>
  <si>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</si>
  <si>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</si>
  <si>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</si>
  <si>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</si>
  <si>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</si>
  <si>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</si>
  <si>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</si>
  <si>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</si>
  <si>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</si>
  <si>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</si>
  <si>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</si>
  <si>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</si>
  <si>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</si>
  <si>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</si>
  <si>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</si>
  <si>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</si>
  <si>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</si>
  <si>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</si>
  <si>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</si>
  <si>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</si>
  <si>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</si>
  <si>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</si>
  <si>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</si>
  <si>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</si>
  <si>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</si>
  <si>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</si>
  <si>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</si>
  <si>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</si>
  <si>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</si>
  <si>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</si>
  <si>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</si>
  <si>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</si>
  <si>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</si>
  <si>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</si>
  <si>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</si>
  <si>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</si>
  <si>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</si>
  <si>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</si>
  <si>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</si>
  <si>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</si>
  <si>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</si>
  <si>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</si>
  <si>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</si>
  <si>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</si>
  <si>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</si>
  <si>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</si>
  <si>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</si>
  <si>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</si>
  <si>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</si>
  <si>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</si>
  <si>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</si>
  <si>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</si>
  <si>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</si>
  <si>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</si>
  <si>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</si>
  <si>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</si>
  <si>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</si>
  <si>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</si>
  <si>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</si>
  <si>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</si>
  <si>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</si>
  <si>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</si>
  <si>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</si>
  <si>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</si>
  <si>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</si>
  <si>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</si>
  <si>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</si>
  <si>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</si>
  <si>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</si>
  <si>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</si>
  <si>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</si>
  <si>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</si>
  <si>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</si>
  <si>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</si>
  <si>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</si>
  <si>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</si>
  <si>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</si>
  <si>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</si>
  <si>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</si>
  <si>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</si>
  <si>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</si>
  <si>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</si>
  <si>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</si>
  <si>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</si>
  <si>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</si>
  <si>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</si>
  <si>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</si>
  <si>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</si>
  <si>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</si>
  <si>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</si>
  <si>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</si>
  <si>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</si>
  <si>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</si>
  <si>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</si>
  <si>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</si>
  <si>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</si>
  <si>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</si>
  <si>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</si>
  <si>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</si>
  <si>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</si>
  <si>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</si>
  <si>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</si>
  <si>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</si>
  <si>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</si>
  <si>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</si>
  <si>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</si>
  <si>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</si>
  <si>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</si>
  <si>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</si>
  <si>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</si>
  <si>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</si>
  <si>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</si>
  <si>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</si>
  <si>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</si>
  <si>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</si>
  <si>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</si>
  <si>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</si>
  <si>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</si>
  <si>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</si>
  <si>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</si>
  <si>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</si>
  <si>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</si>
  <si>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</si>
  <si>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</si>
  <si>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</si>
  <si>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</si>
  <si>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</si>
  <si>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</si>
  <si>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</si>
  <si>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</si>
  <si>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</si>
  <si>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</si>
  <si>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</si>
  <si>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</si>
  <si>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</si>
  <si>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</si>
  <si>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</si>
  <si>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</si>
  <si>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</si>
  <si>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</si>
  <si>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</si>
  <si>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</si>
  <si>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</si>
  <si>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</si>
  <si>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</si>
  <si>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</si>
  <si>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</si>
  <si>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</si>
  <si>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</si>
  <si>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</si>
  <si>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</si>
  <si>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</si>
  <si>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</si>
  <si>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</si>
  <si>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</si>
  <si>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</si>
  <si>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</si>
  <si>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</si>
  <si>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</si>
  <si>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</si>
  <si>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</si>
  <si>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</si>
  <si>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</si>
  <si>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</si>
  <si>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</si>
  <si>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</si>
  <si>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</si>
  <si>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</si>
  <si>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</si>
  <si>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</si>
  <si>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</si>
  <si>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</si>
  <si>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</si>
  <si>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</si>
  <si>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</si>
  <si>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</si>
  <si>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</si>
  <si>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</si>
  <si>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</si>
  <si>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</si>
  <si>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</si>
  <si>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</si>
  <si>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</si>
  <si>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</si>
  <si>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</si>
  <si>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</si>
  <si>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</si>
  <si>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</si>
  <si>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</si>
  <si>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</si>
  <si>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</si>
  <si>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</si>
  <si>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</si>
  <si>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</si>
  <si>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</si>
  <si>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</si>
  <si>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</si>
  <si>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</si>
  <si>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</si>
  <si>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</si>
  <si>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</si>
  <si>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</si>
  <si>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</si>
  <si>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</si>
  <si>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</si>
  <si>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</si>
  <si>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</si>
  <si>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</si>
  <si>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</si>
  <si>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</si>
  <si>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</si>
  <si>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</si>
  <si>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</si>
  <si>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</si>
  <si>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</si>
  <si>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</si>
  <si>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</si>
  <si>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</si>
  <si>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</si>
  <si>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</si>
  <si>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</si>
  <si>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</si>
  <si>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</si>
  <si>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</si>
  <si>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</si>
  <si>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</si>
  <si>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</si>
  <si>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</si>
  <si>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</si>
  <si>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</si>
  <si>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</si>
  <si>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</si>
  <si>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</si>
  <si>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</si>
  <si>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</si>
  <si>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</si>
  <si>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</si>
  <si>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</si>
  <si>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</si>
  <si>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</si>
  <si>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</si>
  <si>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</si>
  <si>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</si>
  <si>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</si>
  <si>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</si>
  <si>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</si>
  <si>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</si>
  <si>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</si>
  <si>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</si>
  <si>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</si>
  <si>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</si>
  <si>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</si>
  <si>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</si>
  <si>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</si>
  <si>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</si>
  <si>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</si>
  <si>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</si>
  <si>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</si>
  <si>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</si>
  <si>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</si>
  <si>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</si>
  <si>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</si>
  <si>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</si>
  <si>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</si>
  <si>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</si>
  <si>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</si>
  <si>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</si>
  <si>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</si>
  <si>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</si>
  <si>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</si>
  <si>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</si>
  <si>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</si>
  <si>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</si>
  <si>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</si>
  <si>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</si>
  <si>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</si>
  <si>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</si>
  <si>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</si>
  <si>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</si>
  <si>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</si>
  <si>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</si>
  <si>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</si>
  <si>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</si>
  <si>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</si>
  <si>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</si>
  <si>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</si>
  <si>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</si>
  <si>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</si>
  <si>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</si>
  <si>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</si>
  <si>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</si>
  <si>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</si>
  <si>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</si>
  <si>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</si>
  <si>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</si>
  <si>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</si>
  <si>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</si>
  <si>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</si>
  <si>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</si>
  <si>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</si>
  <si>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</si>
  <si>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</si>
  <si>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</si>
  <si>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</si>
  <si>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</si>
  <si>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</si>
  <si>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</si>
  <si>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</si>
  <si>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</si>
  <si>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</si>
  <si>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</si>
  <si>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</si>
  <si>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</si>
  <si>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</si>
  <si>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</si>
  <si>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</si>
  <si>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</si>
  <si>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</si>
  <si>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</si>
  <si>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</si>
  <si>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</si>
  <si>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</si>
  <si>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</si>
  <si>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</si>
  <si>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</si>
  <si>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</si>
  <si>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</si>
  <si>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</si>
  <si>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</si>
  <si>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</si>
  <si>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</si>
  <si>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</si>
  <si>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</si>
  <si>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</si>
  <si>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</si>
  <si>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</si>
  <si>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</si>
  <si>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</si>
  <si>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</si>
  <si>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</si>
  <si>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</si>
  <si>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</si>
  <si>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</si>
  <si>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</si>
  <si>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</si>
  <si>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</si>
  <si>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</si>
  <si>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</si>
  <si>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</si>
  <si>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</si>
  <si>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</si>
  <si>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</si>
  <si>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</si>
  <si>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</si>
  <si>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</si>
  <si>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</si>
  <si>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</si>
  <si>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</si>
  <si>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</si>
  <si>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</si>
  <si>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</si>
  <si>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</si>
  <si>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</si>
  <si>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</si>
  <si>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</si>
  <si>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</si>
  <si>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</si>
  <si>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</si>
  <si>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</si>
  <si>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</si>
  <si>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</si>
  <si>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</si>
  <si>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</si>
  <si>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</si>
  <si>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</si>
  <si>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</si>
  <si>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</si>
  <si>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</si>
  <si>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</si>
  <si>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</si>
  <si>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</si>
  <si>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</si>
  <si>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</si>
  <si>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</si>
  <si>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</si>
  <si>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</si>
  <si>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</si>
  <si>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</si>
  <si>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</si>
  <si>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</si>
  <si>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</si>
  <si>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</si>
  <si>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</si>
  <si>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</si>
  <si>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</si>
  <si>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</si>
  <si>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</si>
  <si>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</si>
  <si>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</si>
  <si>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</si>
  <si>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</si>
  <si>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</si>
  <si>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</si>
  <si>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</si>
  <si>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</si>
  <si>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</si>
  <si>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</si>
  <si>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</si>
  <si>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</si>
  <si>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</si>
  <si>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</si>
  <si>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</si>
  <si>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</si>
  <si>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</si>
  <si>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</si>
  <si>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</si>
  <si>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</si>
  <si>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</si>
  <si>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</si>
  <si>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</si>
  <si>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</si>
  <si>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</si>
  <si>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</si>
  <si>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</si>
  <si>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</si>
  <si>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</si>
  <si>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</si>
  <si>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</si>
  <si>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</si>
  <si>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</si>
  <si>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</si>
  <si>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</si>
  <si>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</si>
  <si>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</si>
  <si>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</si>
  <si>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</si>
  <si>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</si>
  <si>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</si>
  <si>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</si>
  <si>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</si>
  <si>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</si>
  <si>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</si>
  <si>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</si>
  <si>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</si>
  <si>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</si>
  <si>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</si>
  <si>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</si>
  <si>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</si>
  <si>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</si>
  <si>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</si>
  <si>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</si>
  <si>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</si>
  <si>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</si>
  <si>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</si>
  <si>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</si>
  <si>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</si>
  <si>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</si>
  <si>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</si>
  <si>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</si>
  <si>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</si>
  <si>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</si>
  <si>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</si>
  <si>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</si>
  <si>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</si>
  <si>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</si>
  <si>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</si>
  <si>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</si>
  <si>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</si>
  <si>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</si>
  <si>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</si>
  <si>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</si>
  <si>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</si>
  <si>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</si>
  <si>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</si>
  <si>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</si>
  <si>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</si>
  <si>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</si>
  <si>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</si>
  <si>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</si>
  <si>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</si>
  <si>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</si>
  <si>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</si>
  <si>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</si>
  <si>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</si>
  <si>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</si>
  <si>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</si>
  <si>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</si>
  <si>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</si>
  <si>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</si>
  <si>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</si>
  <si>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</si>
  <si>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</si>
  <si>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</si>
  <si>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</si>
  <si>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</si>
  <si>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</si>
  <si>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</si>
  <si>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</si>
  <si>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</si>
  <si>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</si>
  <si>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</si>
  <si>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</si>
  <si>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</si>
  <si>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</si>
  <si>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</si>
  <si>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</si>
  <si>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</si>
  <si>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</si>
  <si>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</si>
  <si>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</si>
  <si>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</si>
  <si>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</si>
  <si>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</si>
  <si>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</si>
  <si>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</si>
  <si>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</si>
  <si>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</si>
  <si>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</si>
  <si>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</si>
  <si>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</si>
  <si>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</si>
  <si>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</si>
  <si>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</si>
  <si>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</si>
  <si>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</si>
  <si>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</si>
  <si>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</si>
  <si>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</si>
  <si>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</si>
  <si>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</si>
  <si>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</si>
  <si>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</si>
  <si>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</si>
  <si>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</si>
  <si>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</si>
  <si>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</si>
  <si>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</si>
  <si>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</si>
  <si>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</si>
  <si>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</si>
  <si>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</si>
  <si>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</si>
  <si>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</si>
  <si>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</si>
  <si>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</si>
  <si>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</si>
  <si>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</si>
  <si>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</si>
  <si>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</si>
  <si>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</si>
  <si>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</si>
  <si>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</si>
  <si>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</si>
  <si>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</si>
  <si>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</si>
  <si>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</si>
  <si>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</si>
  <si>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</si>
  <si>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</si>
  <si>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</si>
  <si>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</si>
  <si>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</si>
  <si>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</si>
  <si>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</si>
  <si>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</si>
  <si>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</si>
  <si>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</si>
  <si>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</si>
  <si>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</si>
  <si>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</si>
  <si>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</si>
  <si>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</si>
  <si>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</si>
  <si>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</si>
  <si>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</si>
  <si>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</si>
  <si>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</si>
  <si>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</si>
  <si>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</si>
  <si>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</si>
  <si>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</si>
  <si>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</si>
  <si>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</si>
  <si>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</si>
  <si>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</si>
  <si>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</si>
  <si>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</si>
  <si>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</si>
  <si>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</si>
  <si>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</si>
  <si>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</si>
  <si>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</si>
  <si>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</si>
  <si>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</si>
  <si>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</si>
  <si>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</si>
  <si>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</si>
  <si>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</si>
  <si>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</si>
  <si>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</si>
  <si>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</si>
  <si>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</si>
  <si>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</si>
  <si>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</si>
  <si>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</si>
  <si>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</si>
  <si>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</si>
  <si>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</si>
  <si>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</si>
  <si>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</si>
  <si>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</si>
  <si>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</si>
  <si>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</si>
  <si>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</si>
  <si>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</si>
  <si>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</si>
  <si>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</si>
  <si>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</si>
  <si>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</si>
  <si>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</si>
  <si>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</si>
  <si>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</si>
  <si>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</si>
  <si>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</si>
  <si>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</si>
  <si>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</si>
  <si>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</si>
  <si>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</si>
  <si>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</si>
  <si>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</si>
  <si>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</si>
  <si>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</si>
  <si>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</si>
  <si>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</si>
  <si>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</si>
  <si>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</si>
  <si>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</si>
  <si>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</si>
  <si>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</si>
  <si>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</si>
  <si>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</si>
  <si>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</si>
  <si>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</si>
  <si>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</si>
  <si>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</si>
  <si>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</si>
  <si>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</si>
  <si>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</si>
  <si>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</si>
  <si>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</si>
  <si>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</si>
  <si>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</si>
  <si>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</si>
  <si>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</si>
  <si>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</si>
  <si>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</si>
  <si>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</si>
  <si>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</si>
  <si>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</si>
  <si>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</si>
  <si>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</si>
  <si>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</si>
  <si>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</si>
  <si>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</si>
  <si>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</si>
  <si>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</si>
  <si>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</si>
  <si>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</si>
  <si>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</si>
  <si>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</si>
  <si>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</si>
  <si>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</si>
  <si>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</si>
  <si>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</si>
  <si>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</si>
  <si>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</si>
  <si>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</si>
  <si>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</si>
  <si>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</si>
  <si>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</si>
  <si>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</si>
  <si>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</si>
  <si>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</si>
  <si>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</si>
  <si>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</si>
  <si>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</si>
  <si>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</si>
  <si>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</si>
  <si>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</si>
  <si>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</si>
  <si>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</si>
  <si>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</si>
  <si>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</si>
  <si>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</si>
  <si>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</si>
  <si>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</si>
  <si>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</si>
  <si>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</si>
  <si>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</si>
  <si>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</si>
  <si>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</si>
  <si>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</si>
  <si>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</si>
  <si>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</si>
  <si>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</si>
  <si>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</si>
  <si>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</si>
  <si>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</si>
  <si>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</si>
  <si>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</si>
  <si>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</si>
  <si>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</si>
  <si>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</si>
  <si>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</si>
  <si>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</si>
  <si>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</si>
  <si>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</si>
  <si>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</si>
  <si>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</si>
  <si>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</si>
  <si>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</si>
  <si>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</si>
  <si>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</si>
  <si>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</si>
  <si>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</si>
  <si>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</si>
  <si>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</si>
  <si>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</si>
  <si>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</si>
  <si>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</si>
  <si>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</si>
  <si>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</si>
  <si>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</si>
  <si>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</si>
  <si>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</si>
  <si>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</si>
  <si>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</si>
  <si>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</si>
  <si>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</si>
  <si>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</si>
  <si>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</si>
  <si>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</si>
  <si>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</si>
  <si>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</si>
  <si>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</si>
  <si>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</si>
  <si>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</si>
  <si>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</si>
  <si>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</si>
  <si>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</si>
  <si>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</si>
  <si>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</si>
  <si>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</si>
  <si>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</si>
  <si>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</si>
  <si>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</si>
  <si>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</si>
  <si>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</si>
  <si>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</si>
  <si>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</si>
  <si>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</si>
  <si>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</si>
  <si>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</si>
  <si>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</si>
  <si>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</si>
  <si>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</si>
  <si>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</si>
  <si>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</si>
  <si>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</si>
  <si>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</si>
  <si>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</si>
  <si>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</si>
  <si>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</si>
  <si>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</si>
  <si>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</si>
  <si>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</si>
  <si>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</si>
  <si>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</si>
  <si>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</si>
  <si>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</si>
  <si>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</si>
  <si>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</si>
  <si>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</si>
  <si>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</si>
  <si>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</si>
  <si>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</si>
  <si>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</si>
  <si>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</si>
  <si>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</si>
  <si>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</si>
  <si>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</si>
  <si>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</si>
  <si>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</si>
  <si>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</si>
  <si>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</si>
  <si>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</si>
  <si>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</si>
  <si>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</si>
  <si>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</si>
  <si>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</si>
  <si>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</si>
  <si>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</si>
  <si>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</si>
  <si>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</si>
  <si>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</si>
  <si>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</si>
  <si>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</si>
  <si>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</si>
  <si>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</si>
  <si>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</si>
  <si>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</si>
  <si>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</si>
  <si>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</si>
  <si>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</si>
  <si>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</si>
  <si>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</si>
  <si>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</si>
  <si>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</si>
  <si>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</si>
  <si>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</si>
  <si>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</si>
  <si>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</si>
  <si>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</si>
  <si>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</si>
  <si>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</si>
  <si>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</si>
  <si>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</si>
  <si>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</si>
  <si>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</si>
  <si>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</si>
  <si>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</si>
  <si>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</si>
  <si>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</si>
  <si>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</si>
  <si>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</si>
  <si>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</si>
  <si>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</si>
  <si>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</si>
  <si>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</si>
  <si>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</si>
  <si>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</si>
  <si>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</si>
  <si>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</si>
  <si>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</si>
  <si>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</si>
  <si>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</si>
  <si>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</si>
  <si>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</si>
  <si>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</si>
  <si>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</si>
  <si>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</si>
  <si>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</si>
  <si>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</si>
  <si>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</si>
  <si>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</si>
  <si>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</si>
  <si>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</si>
  <si>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</si>
  <si>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</si>
  <si>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</si>
  <si>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</si>
  <si>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</si>
  <si>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</si>
  <si>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</si>
  <si>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</si>
  <si>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</si>
  <si>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</si>
  <si>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</si>
  <si>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</si>
  <si>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</si>
  <si>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</si>
  <si>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</si>
  <si>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</si>
  <si>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</si>
  <si>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</si>
  <si>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</si>
  <si>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</si>
  <si>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</si>
  <si>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</si>
  <si>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</si>
  <si>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</si>
  <si>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</si>
  <si>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</si>
  <si>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</si>
  <si>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</si>
  <si>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</si>
  <si>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</si>
  <si>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</si>
  <si>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</si>
  <si>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</si>
  <si>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</si>
  <si>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</si>
  <si>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</si>
  <si>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</si>
  <si>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</si>
  <si>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</si>
  <si>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</si>
  <si>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</si>
  <si>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</si>
  <si>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</si>
  <si>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</si>
  <si>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</si>
  <si>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</si>
  <si>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</si>
  <si>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</si>
  <si>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</si>
  <si>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</si>
  <si>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</si>
  <si>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</si>
  <si>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</si>
  <si>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</si>
  <si>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</si>
  <si>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</si>
  <si>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</si>
  <si>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</si>
  <si>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</si>
  <si>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</si>
  <si>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</si>
  <si>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</si>
  <si>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</si>
  <si>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</si>
  <si>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</si>
  <si>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</si>
  <si>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</si>
  <si>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</si>
  <si>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</si>
  <si>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</si>
  <si>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</si>
  <si>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</si>
  <si>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</si>
  <si>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</si>
  <si>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</si>
  <si>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</si>
  <si>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</si>
  <si>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</si>
  <si>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</si>
  <si>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</si>
  <si>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</si>
  <si>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</si>
  <si>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</si>
  <si>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</si>
  <si>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</si>
  <si>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</si>
  <si>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</si>
  <si>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</si>
  <si>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</si>
  <si>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</si>
  <si>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</si>
  <si>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</si>
  <si>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</si>
  <si>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</si>
  <si>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</si>
  <si>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</si>
  <si>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</si>
  <si>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</si>
  <si>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</si>
  <si>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</si>
  <si>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</si>
  <si>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</si>
  <si>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</si>
  <si>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</si>
  <si>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</si>
  <si>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</si>
  <si>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</si>
  <si>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</si>
  <si>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</si>
  <si>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</si>
  <si>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</si>
  <si>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</si>
  <si>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</si>
  <si>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</si>
  <si>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</si>
  <si>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</si>
  <si>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</si>
  <si>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</si>
  <si>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</si>
  <si>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</si>
  <si>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</si>
  <si>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</si>
  <si>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</si>
  <si>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</si>
  <si>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</si>
  <si>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</si>
  <si>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</si>
  <si>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</si>
  <si>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</si>
  <si>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</si>
  <si>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</si>
  <si>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</si>
  <si>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</si>
  <si>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</si>
  <si>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</si>
  <si>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</si>
  <si>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</si>
  <si>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</si>
  <si>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</si>
  <si>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</si>
  <si>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</si>
  <si>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</si>
  <si>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</si>
  <si>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</si>
  <si>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</si>
  <si>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</si>
  <si>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</si>
  <si>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</si>
  <si>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</si>
  <si>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</si>
  <si>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</si>
  <si>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</si>
  <si>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</si>
  <si>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</si>
  <si>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</si>
  <si>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</si>
  <si>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</si>
  <si>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</si>
  <si>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</si>
  <si>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</si>
  <si>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</si>
  <si>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</si>
  <si>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</si>
  <si>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</si>
  <si>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</si>
  <si>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</si>
  <si>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</si>
  <si>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</si>
  <si>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</si>
  <si>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</si>
  <si>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</si>
  <si>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</si>
  <si>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</si>
  <si>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</si>
  <si>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</si>
  <si>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</si>
  <si>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</si>
  <si>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</si>
  <si>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</si>
  <si>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</si>
  <si>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</si>
  <si>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</si>
  <si>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</si>
  <si>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</si>
  <si>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</si>
  <si>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</si>
  <si>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</si>
  <si>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</si>
  <si>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</si>
  <si>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</si>
  <si>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</si>
  <si>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</si>
  <si>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</si>
  <si>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</si>
  <si>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</si>
  <si>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</si>
  <si>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</si>
  <si>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</si>
  <si>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</si>
  <si>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</si>
  <si>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</si>
  <si>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</si>
  <si>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</si>
  <si>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</si>
  <si>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</si>
  <si>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</si>
  <si>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</si>
  <si>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</si>
  <si>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</si>
  <si>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</si>
  <si>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</si>
  <si>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</si>
  <si>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</si>
  <si>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</si>
  <si>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</si>
  <si>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</si>
  <si>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</si>
  <si>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</si>
  <si>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</si>
  <si>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</si>
  <si>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</si>
  <si>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</si>
  <si>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</si>
  <si>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</si>
  <si>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</si>
  <si>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</si>
  <si>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</si>
  <si>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</si>
  <si>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</si>
  <si>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</si>
  <si>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</si>
  <si>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</si>
  <si>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</si>
  <si>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</si>
  <si>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</si>
  <si>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</si>
  <si>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</si>
  <si>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</si>
  <si>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</si>
  <si>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</si>
  <si>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</si>
  <si>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</si>
  <si>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</si>
  <si>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</si>
  <si>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</si>
  <si>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</si>
  <si>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</si>
  <si>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</si>
  <si>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</si>
  <si>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</si>
  <si>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</si>
  <si>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</si>
  <si>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</si>
  <si>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</si>
  <si>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</si>
  <si>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</si>
  <si>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</si>
  <si>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</si>
  <si>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</si>
  <si>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</si>
  <si>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</si>
  <si>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</si>
  <si>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</si>
  <si>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</si>
  <si>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</si>
  <si>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</si>
  <si>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</si>
  <si>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</si>
  <si>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</si>
  <si>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</si>
  <si>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</si>
  <si>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</si>
  <si>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</si>
  <si>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</si>
  <si>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</si>
  <si>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</si>
  <si>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</si>
  <si>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</si>
  <si>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</si>
  <si>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</si>
  <si>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</si>
  <si>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</si>
  <si>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</si>
  <si>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</si>
  <si>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</si>
  <si>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</si>
  <si>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</si>
  <si>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</si>
  <si>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</si>
  <si>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</si>
  <si>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</si>
  <si>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</si>
  <si>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</si>
  <si>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</si>
  <si>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</si>
  <si>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</si>
  <si>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</si>
  <si>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</si>
  <si>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</si>
  <si>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</si>
  <si>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</si>
  <si>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</si>
  <si>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</si>
  <si>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</si>
  <si>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</si>
  <si>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</si>
  <si>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</si>
  <si>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</si>
  <si>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</si>
  <si>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</si>
  <si>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</si>
  <si>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</si>
  <si>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</si>
  <si>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</si>
  <si>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</si>
  <si>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</si>
  <si>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</si>
  <si>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</si>
  <si>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</si>
  <si>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</si>
  <si>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</si>
  <si>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</si>
  <si>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</si>
  <si>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</si>
  <si>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</si>
  <si>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</si>
  <si>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</si>
  <si>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</si>
  <si>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</si>
  <si>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</si>
  <si>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</si>
  <si>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</si>
  <si>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</si>
  <si>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</si>
  <si>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</si>
  <si>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</si>
  <si>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</si>
  <si>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</si>
  <si>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</si>
  <si>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</si>
  <si>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</si>
  <si>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</si>
  <si>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</si>
  <si>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</si>
  <si>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</si>
  <si>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</si>
  <si>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</si>
  <si>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</si>
  <si>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</si>
  <si>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</si>
  <si>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</si>
  <si>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</si>
  <si>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</si>
  <si>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</si>
  <si>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</si>
  <si>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</si>
  <si>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</si>
  <si>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</si>
  <si>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</si>
  <si>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</si>
  <si>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</si>
  <si>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</si>
  <si>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</si>
  <si>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</si>
  <si>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</si>
  <si>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</si>
  <si>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</si>
  <si>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</si>
  <si>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</si>
  <si>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</si>
  <si>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</si>
  <si>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</si>
  <si>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</si>
  <si>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</si>
  <si>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</si>
  <si>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</si>
  <si>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</si>
  <si>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</si>
  <si>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</si>
  <si>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</si>
  <si>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</si>
  <si>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</si>
  <si>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</si>
  <si>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</si>
  <si>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</si>
  <si>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</si>
  <si>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</si>
  <si>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</si>
  <si>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</si>
  <si>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</si>
  <si>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</si>
  <si>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</si>
  <si>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</si>
  <si>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</si>
  <si>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</si>
  <si>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</si>
  <si>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</si>
  <si>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</si>
  <si>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</si>
  <si>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</si>
  <si>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</si>
  <si>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</si>
  <si>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</si>
  <si>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</si>
  <si>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</si>
  <si>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</si>
  <si>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</si>
  <si>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</si>
  <si>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</si>
  <si>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</si>
  <si>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</si>
  <si>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</si>
  <si>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</si>
  <si>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</si>
  <si>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</si>
  <si>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</si>
  <si>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</si>
  <si>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</si>
  <si>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</si>
  <si>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</si>
  <si>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</si>
  <si>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</si>
  <si>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</si>
  <si>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</si>
  <si>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</si>
  <si>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</si>
  <si>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</si>
  <si>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</si>
  <si>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</si>
  <si>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</si>
  <si>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</si>
  <si>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</si>
  <si>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</si>
  <si>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</si>
  <si>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</si>
  <si>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</si>
  <si>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</si>
  <si>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</si>
  <si>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</si>
  <si>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</si>
  <si>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</si>
  <si>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</si>
  <si>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</si>
  <si>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</si>
  <si>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</si>
  <si>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</si>
  <si>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</si>
  <si>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</si>
  <si>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</si>
  <si>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</si>
  <si>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</si>
  <si>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</si>
  <si>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</si>
  <si>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</si>
  <si>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</si>
  <si>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</si>
  <si>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</si>
  <si>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</si>
  <si>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</si>
  <si>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</si>
  <si>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</si>
  <si>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</si>
  <si>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</si>
  <si>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</si>
  <si>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</si>
  <si>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</si>
  <si>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</si>
  <si>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</si>
  <si>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</si>
  <si>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</si>
  <si>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</si>
  <si>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</si>
  <si>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</si>
  <si>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</si>
  <si>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</si>
  <si>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</si>
  <si>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</si>
  <si>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</si>
  <si>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</si>
  <si>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</si>
  <si>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</si>
  <si>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</si>
  <si>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</si>
  <si>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</si>
  <si>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</si>
  <si>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</si>
  <si>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</si>
  <si>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</si>
  <si>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</si>
  <si>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</si>
  <si>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</si>
  <si>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</si>
  <si>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</si>
  <si>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</si>
  <si>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</si>
  <si>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</si>
  <si>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</si>
  <si>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</si>
  <si>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</si>
  <si>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</si>
  <si>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</si>
  <si>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</si>
  <si>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</si>
  <si>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</si>
  <si>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</si>
  <si>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</si>
  <si>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</si>
  <si>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</si>
  <si>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</si>
  <si>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</si>
  <si>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</si>
  <si>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</si>
  <si>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</si>
  <si>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</si>
  <si>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</si>
  <si>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</si>
  <si>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</si>
  <si>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</si>
  <si>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</si>
  <si>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</si>
  <si>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</si>
  <si>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</si>
  <si>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</si>
  <si>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</si>
  <si>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</si>
  <si>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</si>
  <si>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</si>
  <si>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</si>
  <si>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</si>
  <si>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</si>
  <si>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</si>
  <si>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</si>
  <si>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</si>
  <si>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</si>
  <si>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</si>
  <si>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</si>
  <si>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</si>
  <si>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</si>
  <si>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</si>
  <si>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</si>
  <si>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</si>
  <si>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</si>
  <si>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</si>
  <si>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</si>
  <si>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</si>
  <si>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</si>
  <si>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</si>
  <si>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</si>
  <si>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</si>
  <si>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</si>
  <si>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</si>
  <si>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</si>
  <si>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</si>
  <si>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</si>
  <si>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</si>
  <si>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</si>
  <si>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</si>
  <si>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</si>
  <si>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</si>
  <si>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</si>
  <si>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</si>
  <si>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</si>
  <si>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</si>
  <si>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</si>
  <si>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</si>
  <si>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</si>
  <si>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</si>
  <si>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</si>
  <si>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</si>
  <si>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</si>
  <si>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</si>
  <si>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</si>
  <si>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</si>
  <si>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</si>
  <si>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</si>
  <si>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</si>
  <si>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</si>
  <si>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</si>
  <si>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</si>
  <si>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</si>
  <si>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</si>
  <si>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</si>
  <si>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</si>
  <si>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</si>
  <si>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</si>
  <si>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</si>
  <si>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</si>
  <si>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</si>
  <si>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</si>
  <si>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</si>
  <si>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</si>
  <si>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</si>
  <si>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</si>
  <si>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</si>
  <si>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</si>
  <si>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</si>
  <si>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</si>
  <si>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</si>
  <si>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</si>
  <si>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</si>
  <si>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</si>
  <si>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</si>
  <si>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</si>
  <si>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</si>
  <si>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</si>
  <si>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</si>
  <si>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</si>
  <si>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</si>
  <si>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</si>
  <si>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</si>
  <si>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</si>
  <si>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</si>
  <si>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</si>
  <si>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</si>
  <si>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</si>
  <si>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</si>
  <si>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</si>
  <si>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</si>
  <si>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</si>
  <si>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</si>
  <si>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</si>
  <si>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</si>
  <si>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</si>
  <si>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</si>
  <si>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</si>
  <si>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</si>
  <si>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</si>
  <si>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</si>
  <si>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</si>
  <si>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</si>
  <si>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</si>
  <si>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</si>
  <si>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</si>
  <si>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</si>
  <si>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</si>
  <si>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</si>
  <si>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</si>
  <si>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</si>
  <si>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</si>
  <si>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</si>
  <si>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</si>
  <si>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</si>
  <si>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</si>
  <si>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</si>
  <si>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</si>
  <si>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</si>
  <si>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</si>
  <si>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</si>
  <si>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</si>
  <si>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</si>
  <si>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</si>
  <si>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</si>
  <si>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</si>
  <si>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</si>
  <si>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</si>
  <si>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</si>
  <si>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</si>
  <si>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</si>
  <si>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</si>
  <si>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</si>
  <si>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</si>
  <si>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</si>
  <si>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</si>
  <si>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</si>
  <si>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</si>
  <si>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</si>
  <si>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</si>
  <si>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</si>
  <si>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</si>
  <si>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</si>
  <si>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</si>
  <si>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</si>
  <si>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</si>
  <si>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</si>
  <si>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</si>
  <si>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</si>
  <si>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</si>
  <si>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</si>
  <si>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</si>
  <si>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</si>
  <si>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</si>
  <si>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</si>
  <si>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</si>
  <si>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</si>
  <si>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</si>
  <si>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</si>
  <si>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</si>
  <si>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</si>
  <si>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</si>
  <si>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</si>
  <si>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</si>
  <si>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</si>
  <si>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</si>
  <si>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</si>
  <si>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</si>
  <si>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</si>
  <si>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</si>
  <si>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</si>
  <si>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</si>
  <si>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</si>
  <si>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</si>
  <si>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</si>
  <si>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</si>
  <si>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</si>
  <si>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</si>
  <si>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</si>
  <si>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</si>
  <si>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</si>
  <si>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</si>
  <si>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</si>
  <si>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</si>
  <si>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</si>
  <si>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</si>
  <si>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</si>
  <si>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</si>
  <si>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</si>
  <si>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</si>
  <si>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</si>
  <si>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</si>
  <si>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</si>
  <si>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</si>
  <si>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</si>
  <si>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</si>
  <si>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</si>
  <si>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</si>
  <si>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</si>
  <si>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</si>
  <si>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</si>
  <si>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</si>
  <si>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</si>
  <si>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</si>
  <si>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</si>
  <si>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</si>
  <si>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</si>
  <si>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</si>
  <si>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</si>
  <si>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</si>
  <si>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</si>
  <si>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</si>
  <si>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</si>
  <si>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</si>
  <si>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</si>
  <si>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</si>
  <si>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</si>
  <si>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</si>
  <si>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</si>
  <si>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</si>
  <si>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</si>
  <si>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</si>
  <si>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</si>
  <si>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</si>
  <si>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</si>
  <si>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</si>
  <si>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</si>
  <si>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</si>
  <si>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</si>
  <si>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</si>
  <si>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</si>
  <si>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</si>
  <si>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</si>
  <si>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</si>
  <si>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</si>
  <si>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</si>
  <si>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</si>
  <si>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</si>
  <si>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</si>
  <si>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</si>
  <si>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</si>
  <si>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</si>
  <si>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</si>
  <si>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</si>
  <si>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</si>
  <si>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</si>
  <si>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</si>
  <si>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</si>
  <si>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</si>
  <si>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</si>
  <si>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</si>
  <si>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</si>
  <si>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</si>
  <si>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</si>
  <si>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</si>
  <si>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</si>
  <si>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</si>
  <si>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</si>
  <si>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</si>
  <si>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</si>
  <si>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</si>
  <si>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</si>
  <si>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</si>
  <si>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</si>
  <si>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</si>
  <si>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</si>
  <si>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</si>
  <si>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</si>
  <si>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</si>
  <si>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</si>
  <si>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</si>
  <si>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</si>
  <si>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</si>
  <si>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</si>
  <si>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</si>
  <si>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</si>
  <si>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</si>
  <si>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</si>
  <si>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</si>
  <si>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</si>
  <si>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</si>
  <si>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</si>
  <si>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</si>
  <si>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</si>
  <si>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</si>
  <si>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</si>
  <si>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</si>
  <si>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</si>
  <si>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</si>
  <si>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</si>
  <si>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</si>
  <si>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</si>
  <si>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</si>
  <si>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</si>
  <si>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</si>
  <si>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</si>
  <si>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</si>
  <si>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</si>
  <si>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</si>
  <si>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</si>
  <si>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</si>
  <si>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</si>
  <si>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</si>
  <si>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</si>
  <si>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</si>
  <si>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</si>
  <si>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</si>
  <si>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</si>
  <si>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</si>
  <si>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</si>
  <si>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</si>
  <si>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</si>
  <si>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</si>
  <si>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</si>
  <si>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</si>
  <si>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</si>
  <si>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</si>
  <si>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</si>
  <si>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</si>
  <si>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</si>
  <si>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</si>
  <si>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</si>
  <si>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</si>
  <si>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</si>
  <si>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</si>
  <si>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</si>
  <si>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</si>
  <si>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</si>
  <si>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</si>
  <si>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</si>
  <si>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</si>
  <si>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</si>
  <si>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</si>
  <si>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</si>
  <si>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</si>
  <si>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</si>
  <si>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</si>
  <si>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</si>
  <si>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</si>
  <si>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</si>
  <si>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</si>
  <si>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</si>
  <si>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</si>
  <si>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</si>
  <si>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</si>
  <si>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</si>
  <si>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</si>
  <si>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</si>
  <si>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</si>
  <si>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</si>
  <si>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</si>
  <si>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</si>
  <si>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</si>
  <si>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</si>
  <si>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</si>
  <si>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</si>
  <si>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</si>
  <si>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</si>
  <si>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</si>
  <si>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</si>
  <si>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</si>
  <si>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</si>
  <si>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</si>
  <si>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</si>
  <si>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</si>
  <si>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</si>
  <si>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</si>
  <si>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</si>
  <si>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</si>
  <si>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</si>
  <si>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</si>
  <si>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</si>
  <si>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</si>
  <si>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</si>
  <si>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</si>
  <si>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</si>
  <si>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</si>
  <si>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</si>
  <si>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</si>
  <si>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</si>
  <si>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</si>
  <si>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</si>
  <si>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</si>
  <si>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</si>
  <si>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</si>
  <si>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</si>
  <si>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</si>
  <si>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</si>
  <si>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</si>
  <si>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</si>
  <si>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</si>
  <si>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</si>
  <si>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</si>
  <si>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</si>
  <si>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</si>
  <si>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</si>
  <si>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</si>
  <si>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</si>
  <si>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</si>
  <si>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</si>
  <si>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</si>
  <si>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</si>
  <si>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</si>
  <si>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</si>
  <si>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</si>
  <si>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</si>
  <si>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</si>
  <si>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</si>
  <si>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</si>
  <si>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</si>
  <si>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</si>
  <si>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</si>
  <si>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</si>
  <si>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</si>
  <si>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</si>
  <si>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</si>
  <si>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</si>
  <si>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</si>
  <si>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</si>
  <si>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</si>
  <si>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</si>
  <si>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</si>
  <si>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</si>
  <si>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</si>
  <si>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</si>
  <si>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</si>
  <si>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</si>
  <si>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</si>
  <si>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</si>
  <si>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</si>
  <si>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</si>
  <si>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</si>
  <si>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</si>
  <si>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</si>
  <si>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</si>
  <si>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</si>
  <si>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</si>
  <si>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</si>
  <si>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</si>
  <si>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</si>
  <si>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</si>
  <si>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</si>
  <si>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</si>
  <si>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</si>
  <si>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</si>
  <si>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</si>
  <si>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</si>
  <si>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</si>
  <si>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</si>
  <si>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</si>
  <si>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</si>
  <si>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</si>
  <si>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</si>
  <si>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</si>
  <si>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</si>
  <si>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</si>
  <si>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</si>
  <si>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</si>
  <si>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</si>
  <si>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</si>
  <si>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</si>
  <si>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</si>
  <si>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</si>
  <si>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</si>
  <si>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</si>
  <si>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</si>
  <si>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</si>
  <si>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</si>
  <si>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</si>
  <si>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</si>
  <si>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</si>
  <si>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</si>
  <si>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</si>
  <si>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</si>
  <si>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</si>
  <si>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</si>
  <si>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</si>
  <si>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</si>
  <si>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</si>
  <si>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</si>
  <si>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</si>
  <si>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</si>
  <si>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</si>
  <si>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</si>
  <si>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</si>
  <si>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</si>
  <si>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</si>
  <si>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</si>
  <si>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</si>
  <si>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</si>
  <si>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</si>
  <si>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</si>
  <si>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</si>
  <si>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</si>
  <si>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</si>
  <si>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</si>
  <si>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</si>
  <si>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</si>
  <si>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</si>
  <si>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</si>
  <si>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</si>
  <si>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</si>
  <si>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</si>
  <si>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</si>
  <si>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</si>
  <si>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</si>
  <si>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</si>
  <si>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</si>
  <si>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</si>
  <si>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</si>
  <si>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</si>
  <si>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</si>
  <si>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</si>
  <si>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</si>
  <si>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</si>
  <si>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</si>
  <si>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</si>
  <si>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</si>
  <si>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</si>
  <si>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</si>
  <si>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</si>
  <si>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</si>
  <si>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</si>
  <si>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</si>
  <si>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</si>
  <si>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</si>
  <si>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</si>
  <si>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</si>
  <si>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</si>
  <si>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</si>
  <si>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</si>
  <si>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</si>
  <si>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</si>
  <si>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</si>
  <si>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</si>
  <si>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</si>
  <si>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</si>
  <si>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</si>
  <si>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</si>
  <si>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</si>
  <si>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</si>
  <si>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</si>
  <si>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</si>
  <si>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</si>
  <si>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</si>
  <si>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</si>
  <si>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</si>
  <si>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</si>
  <si>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</si>
  <si>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</si>
  <si>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</si>
  <si>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</si>
  <si>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</si>
  <si>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</si>
  <si>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</si>
  <si>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</si>
  <si>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</si>
  <si>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</si>
  <si>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</si>
  <si>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</si>
  <si>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</si>
  <si>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</si>
  <si>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</si>
  <si>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</si>
  <si>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</si>
  <si>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</si>
  <si>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</si>
  <si>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</si>
  <si>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</si>
  <si>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</si>
  <si>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</si>
  <si>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</si>
  <si>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</si>
  <si>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</si>
  <si>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</si>
  <si>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</si>
  <si>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</si>
  <si>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</si>
  <si>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</si>
  <si>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</si>
  <si>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</si>
  <si>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</si>
  <si>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</si>
  <si>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</si>
  <si>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</si>
  <si>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</si>
  <si>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</si>
  <si>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</si>
  <si>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</si>
  <si>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</si>
  <si>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</si>
  <si>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</si>
  <si>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</si>
  <si>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</si>
  <si>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</si>
  <si>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</si>
  <si>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</si>
  <si>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</si>
  <si>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</si>
  <si>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</si>
  <si>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</si>
  <si>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</si>
  <si>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</si>
  <si>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</si>
  <si>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</si>
  <si>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</si>
  <si>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</si>
  <si>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</si>
  <si>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</si>
  <si>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</si>
  <si>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</si>
  <si>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</si>
  <si>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</si>
  <si>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</si>
  <si>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</si>
  <si>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</si>
  <si>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</si>
  <si>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</si>
  <si>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</si>
  <si>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</si>
  <si>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</si>
  <si>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</si>
  <si>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</si>
  <si>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</si>
  <si>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</si>
  <si>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</si>
  <si>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</si>
  <si>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</si>
  <si>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</si>
  <si>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</si>
  <si>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</si>
  <si>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</si>
  <si>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</si>
  <si>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</si>
  <si>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</si>
  <si>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</si>
  <si>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</si>
  <si>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</si>
  <si>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</si>
  <si>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</si>
  <si>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</si>
  <si>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</si>
  <si>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</si>
  <si>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</si>
  <si>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</si>
  <si>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</si>
  <si>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</si>
  <si>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</si>
  <si>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</si>
  <si>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</si>
  <si>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</si>
  <si>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</si>
  <si>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</si>
  <si>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</si>
  <si>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</si>
  <si>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</si>
  <si>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</si>
  <si>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</si>
  <si>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</si>
  <si>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</si>
  <si>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</si>
  <si>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</si>
  <si>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</si>
  <si>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</si>
  <si>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</si>
  <si>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</si>
  <si>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</si>
  <si>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</si>
  <si>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</si>
  <si>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</si>
  <si>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</si>
  <si>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</si>
  <si>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</si>
  <si>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</si>
  <si>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</si>
  <si>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</si>
  <si>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</si>
  <si>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</si>
  <si>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</si>
  <si>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</si>
  <si>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</si>
  <si>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</si>
  <si>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</si>
  <si>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</si>
  <si>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</si>
  <si>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</si>
  <si>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</si>
  <si>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</si>
  <si>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</si>
  <si>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</si>
  <si>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</si>
  <si>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</si>
  <si>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</si>
  <si>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</si>
  <si>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</si>
  <si>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</si>
  <si>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</si>
  <si>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</si>
  <si>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</si>
  <si>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</si>
  <si>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</si>
  <si>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</si>
  <si>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</si>
  <si>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</si>
  <si>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</si>
  <si>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</si>
  <si>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</si>
  <si>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</si>
  <si>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</si>
  <si>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</si>
  <si>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</si>
  <si>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</si>
  <si>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</si>
  <si>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</si>
  <si>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</si>
  <si>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</si>
  <si>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</si>
  <si>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</si>
  <si>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</si>
  <si>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</si>
  <si>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</si>
  <si>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</si>
  <si>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</si>
  <si>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</si>
  <si>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</si>
  <si>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</si>
  <si>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</si>
  <si>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</si>
  <si>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</si>
  <si>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</si>
  <si>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</si>
  <si>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</si>
  <si>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</si>
  <si>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</si>
  <si>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</si>
  <si>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</si>
  <si>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</si>
  <si>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</si>
  <si>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</si>
  <si>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</si>
  <si>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</si>
  <si>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</si>
  <si>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</si>
  <si>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</si>
  <si>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</si>
  <si>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</si>
  <si>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</si>
  <si>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</si>
  <si>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</si>
  <si>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</si>
  <si>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</si>
  <si>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</si>
  <si>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</si>
  <si>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</si>
  <si>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</si>
  <si>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</si>
  <si>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</si>
  <si>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</si>
  <si>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</si>
  <si>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</si>
  <si>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</si>
  <si>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</si>
  <si>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</si>
  <si>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</si>
  <si>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</si>
  <si>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</si>
  <si>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</si>
  <si>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</si>
  <si>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</si>
  <si>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</si>
  <si>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</si>
  <si>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</si>
  <si>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</si>
  <si>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</si>
  <si>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</si>
  <si>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</si>
  <si>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</si>
  <si>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</si>
  <si>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</si>
  <si>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</si>
  <si>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</si>
  <si>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</si>
  <si>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</si>
  <si>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</si>
  <si>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</si>
  <si>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</si>
  <si>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</si>
  <si>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</si>
  <si>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</si>
  <si>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</si>
  <si>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</si>
  <si>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</si>
  <si>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</si>
  <si>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</si>
  <si>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</si>
  <si>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</si>
  <si>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</si>
  <si>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</si>
  <si>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</si>
  <si>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</si>
  <si>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</si>
  <si>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</si>
  <si>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</si>
  <si>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</si>
  <si>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</si>
  <si>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</si>
  <si>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</si>
  <si>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</si>
  <si>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</si>
  <si>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</si>
  <si>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</si>
  <si>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</si>
  <si>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</si>
  <si>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</si>
  <si>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</si>
  <si>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</si>
  <si>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</si>
  <si>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</si>
  <si>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</si>
  <si>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</si>
  <si>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</si>
  <si>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</si>
  <si>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</si>
  <si>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</si>
  <si>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</si>
  <si>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</si>
  <si>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</si>
  <si>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</si>
  <si>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</si>
  <si>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</si>
  <si>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</si>
  <si>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</si>
  <si>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</si>
  <si>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</si>
  <si>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</si>
  <si>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</si>
  <si>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</si>
  <si>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</si>
  <si>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</si>
  <si>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</si>
  <si>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</si>
  <si>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</si>
  <si>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</si>
  <si>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</si>
  <si>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</si>
  <si>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</si>
  <si>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</si>
  <si>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</si>
  <si>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</si>
  <si>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</si>
  <si>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</si>
  <si>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</si>
  <si>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</si>
  <si>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</si>
  <si>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</si>
  <si>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</si>
  <si>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</si>
  <si>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</si>
  <si>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</si>
  <si>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</si>
  <si>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</si>
  <si>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</si>
  <si>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</si>
  <si>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</si>
  <si>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</si>
  <si>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</si>
  <si>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</si>
  <si>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</si>
  <si>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</si>
  <si>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</si>
  <si>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</si>
  <si>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</si>
  <si>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</si>
  <si>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</si>
  <si>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</si>
  <si>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</si>
  <si>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</si>
  <si>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</si>
  <si>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</si>
  <si>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</si>
  <si>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</si>
  <si>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</si>
  <si>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</si>
  <si>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</si>
  <si>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</si>
  <si>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</si>
  <si>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</si>
  <si>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</si>
  <si>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</si>
  <si>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</si>
  <si>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</si>
  <si>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</si>
  <si>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</si>
  <si>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</si>
  <si>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</si>
  <si>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</si>
  <si>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</si>
  <si>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</si>
  <si>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</si>
  <si>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</si>
  <si>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</si>
  <si>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</si>
  <si>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</si>
  <si>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</si>
  <si>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</si>
  <si>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</si>
  <si>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</si>
  <si>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</si>
  <si>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</si>
  <si>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</si>
  <si>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</si>
  <si>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</si>
  <si>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</si>
  <si>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</si>
  <si>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</si>
  <si>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</si>
  <si>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</si>
  <si>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</si>
  <si>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</si>
  <si>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</si>
  <si>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</si>
  <si>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</si>
  <si>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</si>
  <si>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</si>
  <si>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</si>
  <si>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</si>
  <si>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</si>
  <si>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</si>
  <si>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</si>
  <si>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</si>
  <si>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</si>
  <si>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</si>
  <si>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</si>
  <si>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</si>
  <si>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</si>
  <si>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</si>
  <si>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</si>
  <si>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</si>
  <si>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</si>
  <si>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</si>
  <si>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</si>
  <si>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</si>
  <si>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</si>
  <si>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</si>
  <si>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</si>
  <si>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</si>
  <si>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</si>
  <si>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</si>
  <si>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</si>
  <si>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</si>
  <si>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</si>
  <si>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</si>
  <si>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</si>
  <si>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</si>
  <si>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</si>
  <si>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</si>
  <si>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</si>
  <si>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</si>
  <si>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</si>
  <si>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</si>
  <si>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</si>
  <si>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</si>
  <si>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</si>
  <si>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</si>
  <si>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</si>
  <si>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</si>
  <si>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</si>
  <si>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</si>
  <si>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</si>
  <si>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</si>
  <si>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</si>
  <si>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</si>
  <si>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</si>
  <si>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</si>
  <si>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</si>
  <si>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</si>
  <si>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</si>
  <si>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</si>
  <si>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</si>
  <si>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</si>
  <si>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</si>
  <si>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</si>
  <si>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</si>
  <si>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</si>
  <si>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</si>
  <si>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</si>
  <si>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</si>
  <si>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</si>
  <si>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</si>
  <si>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</si>
  <si>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</si>
  <si>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</si>
  <si>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</si>
  <si>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</si>
  <si>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</si>
  <si>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</si>
  <si>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</si>
  <si>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</si>
  <si>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</si>
  <si>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</si>
  <si>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</si>
  <si>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</si>
  <si>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</si>
  <si>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</si>
  <si>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</si>
  <si>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</si>
  <si>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</si>
  <si>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</si>
  <si>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</si>
  <si>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</si>
  <si>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</si>
  <si>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</si>
  <si>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</si>
  <si>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</si>
  <si>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</si>
  <si>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</si>
  <si>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</si>
  <si>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</si>
  <si>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</si>
  <si>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</si>
  <si>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</si>
  <si>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</si>
  <si>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</si>
  <si>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</si>
  <si>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</si>
  <si>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</si>
  <si>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</si>
  <si>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</si>
  <si>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</si>
  <si>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</si>
  <si>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</si>
  <si>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</si>
  <si>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</si>
  <si>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</si>
  <si>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</si>
  <si>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</si>
  <si>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</si>
  <si>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</si>
  <si>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</si>
  <si>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</si>
  <si>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</si>
  <si>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</si>
  <si>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</si>
  <si>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</si>
  <si>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</si>
  <si>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</si>
  <si>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</si>
  <si>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</si>
  <si>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</si>
  <si>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</si>
  <si>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</si>
  <si>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</si>
  <si>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</si>
  <si>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</si>
  <si>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</si>
  <si>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</si>
  <si>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</si>
  <si>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</si>
  <si>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</si>
  <si>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</si>
  <si>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</si>
  <si>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</si>
  <si>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</si>
  <si>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</si>
  <si>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</si>
  <si>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</si>
  <si>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</si>
  <si>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</si>
  <si>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</si>
  <si>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</si>
  <si>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</si>
  <si>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</si>
  <si>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</si>
  <si>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</si>
  <si>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</si>
  <si>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</si>
  <si>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</si>
  <si>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</si>
  <si>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</si>
  <si>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</si>
  <si>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</si>
  <si>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</si>
  <si>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</si>
  <si>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</si>
  <si>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</si>
  <si>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</si>
  <si>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</si>
  <si>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</si>
  <si>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</si>
  <si>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</si>
  <si>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</si>
  <si>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</si>
  <si>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</si>
  <si>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</si>
  <si>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</si>
  <si>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</si>
  <si>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</si>
  <si>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</si>
  <si>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</si>
  <si>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</si>
  <si>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</si>
  <si>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</si>
  <si>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</si>
  <si>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</si>
  <si>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</si>
  <si>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</si>
  <si>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</si>
  <si>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</si>
  <si>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</si>
  <si>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</si>
  <si>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</si>
  <si>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</si>
  <si>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</si>
  <si>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</si>
  <si>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</si>
  <si>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</si>
  <si>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</si>
  <si>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</si>
  <si>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</si>
  <si>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</si>
  <si>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</si>
  <si>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</si>
  <si>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</si>
  <si>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</si>
  <si>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</si>
  <si>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</si>
  <si>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</si>
  <si>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</si>
  <si>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</si>
  <si>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</si>
  <si>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</si>
  <si>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</si>
  <si>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</si>
  <si>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</si>
  <si>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</si>
  <si>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</si>
  <si>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</si>
  <si>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</si>
  <si>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</si>
  <si>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</si>
  <si>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</si>
  <si>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</si>
  <si>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</si>
  <si>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</si>
  <si>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</si>
  <si>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</si>
  <si>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</si>
  <si>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</si>
  <si>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</si>
  <si>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</si>
  <si>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</si>
  <si>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</si>
  <si>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</si>
  <si>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</si>
  <si>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</si>
  <si>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</si>
  <si>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</si>
  <si>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</si>
  <si>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</si>
  <si>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</si>
  <si>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</si>
  <si>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</si>
  <si>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</si>
  <si>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</si>
  <si>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</si>
  <si>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</si>
  <si>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</si>
  <si>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</si>
  <si>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</si>
  <si>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</si>
  <si>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</si>
  <si>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</si>
  <si>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</si>
  <si>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</si>
  <si>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</si>
  <si>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</si>
  <si>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</si>
  <si>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</si>
  <si>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</si>
  <si>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</si>
  <si>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</si>
  <si>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</si>
  <si>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</si>
  <si>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</si>
  <si>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</si>
  <si>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</si>
  <si>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</si>
  <si>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</si>
  <si>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</si>
  <si>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</si>
  <si>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</si>
  <si>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</si>
  <si>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</si>
  <si>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</si>
  <si>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</si>
  <si>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</si>
  <si>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</si>
  <si>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</si>
  <si>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</si>
  <si>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</si>
  <si>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</si>
  <si>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</si>
  <si>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</si>
  <si>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</si>
  <si>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</si>
  <si>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</si>
  <si>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</si>
  <si>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</si>
  <si>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</si>
  <si>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</si>
  <si>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</si>
  <si>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</si>
  <si>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</si>
  <si>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</si>
  <si>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</si>
  <si>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</si>
  <si>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</si>
  <si>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</si>
  <si>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</si>
  <si>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</si>
  <si>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</si>
  <si>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</si>
  <si>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</si>
  <si>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</si>
  <si>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</si>
  <si>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</si>
  <si>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</si>
  <si>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</si>
  <si>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</si>
  <si>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</si>
  <si>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</si>
  <si>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</si>
  <si>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</si>
  <si>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</si>
  <si>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</si>
  <si>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</si>
  <si>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</si>
  <si>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</si>
  <si>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</si>
  <si>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</si>
  <si>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</si>
  <si>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</si>
  <si>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</si>
  <si>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</si>
  <si>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</si>
  <si>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</si>
  <si>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</si>
  <si>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</si>
  <si>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</si>
  <si>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</si>
  <si>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</si>
  <si>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</si>
  <si>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</si>
  <si>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</si>
  <si>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</si>
  <si>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</si>
  <si>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</si>
  <si>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</si>
  <si>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</si>
  <si>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</si>
  <si>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</si>
  <si>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</si>
  <si>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</si>
  <si>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</si>
  <si>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</si>
  <si>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</si>
  <si>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</si>
  <si>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</si>
  <si>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</si>
  <si>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</si>
  <si>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</si>
  <si>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</si>
  <si>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</si>
  <si>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</si>
  <si>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</si>
  <si>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</si>
  <si>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</si>
  <si>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</si>
  <si>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</si>
  <si>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</si>
  <si>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</si>
  <si>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</si>
  <si>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</si>
  <si>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</si>
  <si>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</si>
  <si>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</si>
  <si>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</si>
  <si>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</si>
  <si>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</si>
  <si>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</si>
  <si>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</si>
  <si>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</si>
  <si>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</si>
  <si>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</si>
  <si>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</si>
  <si>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</si>
  <si>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</si>
  <si>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</si>
  <si>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</si>
  <si>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</si>
  <si>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</si>
  <si>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</si>
  <si>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</si>
  <si>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</si>
  <si>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</si>
  <si>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</si>
  <si>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</si>
  <si>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</si>
  <si>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</si>
  <si>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</si>
  <si>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</si>
  <si>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</si>
  <si>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</si>
  <si>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</si>
  <si>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</si>
  <si>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</si>
  <si>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</si>
  <si>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</si>
  <si>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</si>
  <si>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</si>
  <si>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</si>
  <si>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</si>
  <si>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</si>
  <si>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</si>
  <si>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</si>
  <si>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</si>
  <si>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</si>
  <si>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</si>
  <si>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</si>
  <si>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</si>
  <si>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</si>
  <si>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</si>
  <si>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</si>
  <si>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</si>
  <si>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</si>
  <si>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</si>
  <si>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</si>
  <si>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</si>
  <si>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</si>
  <si>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</si>
  <si>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</si>
  <si>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</si>
  <si>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</si>
  <si>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</si>
  <si>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</si>
  <si>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</si>
  <si>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</si>
  <si>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</si>
  <si>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</si>
  <si>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</si>
  <si>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</si>
  <si>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</si>
  <si>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</si>
  <si>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</si>
  <si>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</si>
  <si>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</si>
  <si>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</si>
  <si>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</si>
  <si>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</si>
  <si>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</si>
  <si>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</si>
  <si>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</si>
  <si>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</si>
  <si>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</si>
  <si>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</si>
  <si>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</si>
  <si>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</si>
  <si>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</si>
  <si>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</si>
  <si>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</si>
  <si>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</si>
  <si>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</si>
  <si>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</si>
  <si>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</si>
  <si>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</si>
  <si>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</si>
  <si>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</si>
  <si>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</si>
  <si>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</si>
  <si>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</si>
  <si>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</si>
  <si>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</si>
  <si>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</si>
  <si>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</si>
  <si>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</si>
  <si>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</si>
  <si>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</si>
  <si>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</si>
  <si>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</si>
  <si>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</si>
  <si>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</si>
  <si>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</si>
  <si>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</si>
  <si>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</si>
  <si>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</si>
  <si>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</si>
  <si>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</si>
  <si>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</si>
  <si>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</si>
  <si>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</si>
  <si>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</si>
  <si>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</si>
  <si>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</si>
  <si>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</si>
  <si>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</si>
  <si>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</si>
  <si>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</si>
  <si>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</si>
  <si>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</si>
  <si>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</si>
  <si>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</si>
  <si>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</si>
  <si>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</si>
  <si>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</si>
  <si>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</si>
  <si>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</si>
  <si>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</si>
  <si>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</si>
  <si>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</si>
  <si>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</si>
  <si>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</si>
  <si>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</si>
  <si>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</si>
  <si>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</si>
  <si>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</si>
  <si>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</si>
  <si>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</si>
  <si>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</si>
  <si>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</si>
  <si>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</si>
  <si>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</si>
  <si>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</si>
  <si>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</si>
  <si>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</si>
  <si>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</si>
  <si>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</si>
  <si>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</si>
  <si>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</si>
  <si>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</si>
  <si>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</si>
  <si>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</si>
  <si>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</si>
  <si>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</si>
  <si>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</si>
  <si>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</si>
  <si>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</si>
  <si>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</si>
  <si>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</si>
  <si>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</si>
  <si>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</si>
  <si>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</si>
  <si>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</si>
  <si>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</si>
  <si>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</si>
  <si>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</si>
  <si>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</si>
  <si>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</si>
  <si>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</si>
  <si>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</si>
  <si>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</si>
  <si>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</si>
  <si>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</si>
  <si>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</si>
  <si>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</si>
  <si>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</si>
  <si>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</si>
  <si>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</si>
  <si>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</si>
  <si>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</si>
  <si>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</si>
  <si>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</si>
  <si>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</si>
  <si>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</si>
  <si>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</si>
  <si>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</si>
  <si>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</si>
  <si>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</si>
  <si>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</si>
  <si>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</si>
  <si>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</si>
  <si>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</si>
  <si>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</si>
  <si>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</si>
  <si>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</si>
  <si>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</si>
  <si>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</si>
  <si>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</si>
  <si>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</si>
  <si>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</si>
  <si>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</si>
  <si>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</si>
  <si>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</si>
  <si>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</si>
  <si>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</si>
  <si>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</si>
  <si>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</si>
  <si>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</si>
  <si>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</si>
  <si>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</si>
  <si>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</si>
  <si>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</si>
  <si>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</si>
  <si>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</si>
  <si>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</si>
  <si>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</si>
  <si>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</si>
  <si>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</si>
  <si>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</si>
  <si>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</si>
  <si>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</si>
  <si>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</si>
  <si>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</si>
  <si>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</si>
  <si>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</si>
  <si>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</si>
  <si>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</si>
  <si>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</si>
  <si>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</si>
  <si>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</si>
  <si>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</si>
  <si>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</si>
  <si>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</si>
  <si>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</si>
  <si>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</si>
  <si>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</si>
  <si>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</si>
  <si>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</si>
  <si>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</si>
  <si>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</si>
  <si>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</si>
  <si>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</si>
  <si>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</si>
  <si>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</si>
  <si>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</si>
  <si>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</si>
  <si>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</si>
  <si>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</si>
  <si>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</si>
  <si>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</si>
  <si>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</si>
  <si>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</si>
  <si>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</si>
  <si>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</si>
  <si>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</si>
  <si>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</si>
  <si>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</si>
  <si>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</si>
  <si>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</si>
  <si>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</si>
  <si>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</si>
  <si>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</si>
  <si>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</si>
  <si>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</si>
  <si>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</si>
  <si>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</si>
  <si>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</si>
  <si>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</si>
  <si>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</si>
  <si>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</si>
  <si>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</si>
  <si>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</si>
  <si>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</si>
  <si>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</si>
  <si>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</si>
  <si>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</si>
  <si>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</si>
  <si>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</si>
  <si>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</si>
  <si>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</si>
  <si>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</si>
  <si>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</si>
  <si>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</si>
  <si>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</si>
  <si>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</si>
  <si>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</si>
  <si>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</si>
  <si>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</si>
  <si>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</si>
  <si>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</si>
  <si>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</si>
  <si>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</si>
  <si>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</si>
  <si>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</si>
  <si>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</si>
  <si>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</si>
  <si>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</si>
  <si>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</si>
  <si>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</si>
  <si>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</si>
  <si>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</si>
  <si>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</si>
  <si>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</si>
  <si>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</si>
  <si>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</si>
  <si>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</si>
  <si>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</si>
  <si>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</si>
  <si>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</si>
  <si>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</si>
  <si>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</si>
  <si>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</si>
  <si>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</si>
  <si>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</si>
  <si>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</si>
  <si>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</si>
  <si>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</si>
  <si>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</si>
  <si>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</si>
  <si>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</si>
  <si>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</si>
  <si>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</si>
  <si>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</si>
  <si>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</si>
  <si>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</si>
  <si>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</si>
  <si>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</si>
  <si>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</si>
  <si>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</si>
  <si>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</si>
  <si>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</si>
  <si>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</si>
  <si>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</si>
  <si>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</si>
  <si>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</si>
  <si>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</si>
  <si>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</si>
  <si>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</si>
  <si>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</si>
  <si>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</si>
  <si>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</si>
  <si>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</si>
  <si>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</si>
  <si>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</si>
  <si>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</si>
  <si>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</si>
  <si>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</si>
  <si>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</si>
  <si>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</si>
  <si>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</si>
  <si>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</si>
  <si>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</si>
  <si>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</si>
  <si>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</si>
  <si>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</si>
  <si>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</si>
  <si>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</si>
  <si>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</si>
  <si>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</si>
  <si>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</si>
  <si>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</si>
  <si>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</si>
  <si>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</si>
  <si>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</si>
  <si>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</si>
  <si>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</si>
  <si>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</si>
  <si>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</si>
  <si>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</si>
  <si>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</si>
  <si>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</si>
  <si>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</si>
  <si>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</si>
  <si>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</si>
  <si>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</si>
  <si>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</si>
  <si>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</si>
  <si>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</si>
  <si>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</si>
  <si>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</si>
  <si>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</si>
  <si>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</si>
  <si>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</si>
  <si>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</si>
  <si>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</si>
  <si>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</si>
  <si>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</si>
  <si>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</si>
  <si>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</si>
  <si>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</si>
  <si>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</si>
  <si>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</si>
  <si>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</si>
  <si>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</si>
  <si>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</si>
  <si>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</si>
  <si>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</si>
  <si>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</si>
  <si>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</si>
  <si>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</si>
  <si>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</si>
  <si>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</si>
  <si>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</si>
  <si>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</si>
  <si>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</si>
  <si>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</si>
  <si>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</si>
  <si>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</si>
  <si>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</si>
  <si>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</si>
  <si>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</si>
  <si>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</si>
  <si>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</si>
  <si>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</si>
  <si>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</si>
  <si>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</si>
  <si>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</si>
  <si>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</si>
  <si>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</si>
  <si>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</si>
  <si>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</si>
  <si>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</si>
  <si>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</si>
  <si>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</si>
  <si>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</si>
  <si>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</si>
  <si>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</si>
  <si>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</si>
  <si>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</si>
  <si>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</si>
  <si>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</si>
  <si>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</si>
  <si>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</si>
  <si>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</si>
  <si>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</si>
  <si>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</si>
  <si>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</si>
  <si>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</si>
  <si>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</si>
  <si>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</si>
  <si>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</si>
  <si>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</si>
  <si>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</si>
  <si>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</si>
  <si>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</si>
  <si>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</si>
  <si>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</si>
  <si>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</si>
  <si>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</si>
  <si>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</si>
  <si>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</si>
  <si>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</si>
  <si>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</si>
  <si>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</si>
  <si>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</si>
  <si>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</si>
  <si>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</si>
  <si>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</si>
  <si>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</si>
  <si>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</si>
  <si>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</si>
  <si>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</si>
  <si>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</si>
  <si>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</si>
  <si>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</si>
  <si>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</si>
  <si>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</si>
  <si>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</si>
  <si>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</si>
  <si>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</si>
  <si>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</si>
  <si>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</si>
  <si>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</si>
  <si>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</si>
  <si>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</si>
  <si>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</si>
  <si>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</si>
  <si>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</si>
  <si>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</si>
  <si>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</si>
  <si>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</si>
  <si>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</si>
  <si>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</si>
  <si>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</si>
  <si>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</si>
  <si>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</si>
  <si>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</si>
  <si>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</si>
  <si>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</si>
  <si>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</si>
  <si>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</si>
  <si>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</si>
  <si>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</si>
  <si>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</si>
  <si>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</si>
  <si>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</si>
  <si>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</si>
  <si>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</si>
  <si>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</si>
  <si>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</si>
  <si>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</si>
  <si>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</si>
  <si>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</si>
  <si>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</si>
  <si>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</si>
  <si>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</si>
  <si>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</si>
  <si>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</si>
  <si>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</si>
  <si>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</si>
  <si>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</si>
  <si>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</si>
  <si>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</si>
  <si>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</si>
  <si>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</si>
  <si>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</si>
  <si>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</si>
  <si>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</si>
  <si>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</si>
  <si>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</si>
  <si>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</si>
  <si>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</si>
  <si>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</si>
  <si>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</si>
  <si>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</si>
  <si>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</si>
  <si>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</si>
  <si>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</si>
  <si>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</si>
  <si>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</si>
  <si>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</si>
  <si>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</si>
  <si>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</si>
  <si>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</si>
  <si>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</si>
  <si>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</si>
  <si>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</si>
  <si>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</si>
  <si>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</si>
  <si>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</si>
  <si>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</si>
  <si>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</si>
  <si>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</si>
  <si>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</si>
  <si>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</si>
  <si>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</si>
  <si>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</si>
  <si>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</si>
  <si>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</si>
  <si>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</si>
  <si>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</si>
  <si>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</si>
  <si>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</si>
  <si>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</si>
  <si>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</si>
  <si>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</si>
  <si>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</si>
  <si>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</si>
  <si>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</si>
  <si>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</si>
  <si>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</si>
  <si>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</si>
  <si>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</si>
  <si>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</si>
  <si>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</si>
  <si>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</si>
  <si>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</si>
  <si>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</si>
  <si>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</si>
  <si>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</si>
  <si>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</si>
  <si>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</si>
  <si>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</si>
  <si>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</si>
  <si>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</si>
  <si>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</si>
  <si>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</si>
  <si>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</si>
  <si>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</si>
  <si>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</si>
  <si>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</si>
  <si>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</si>
  <si>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</si>
  <si>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</si>
  <si>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</si>
  <si>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</si>
  <si>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</si>
  <si>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</si>
  <si>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</si>
  <si>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</si>
  <si>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</si>
  <si>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</si>
  <si>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</si>
  <si>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</si>
  <si>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</si>
  <si>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</si>
  <si>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</si>
  <si>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</si>
  <si>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</si>
  <si>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</si>
  <si>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</si>
  <si>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</si>
  <si>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</si>
  <si>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</si>
  <si>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</si>
  <si>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</si>
  <si>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</si>
  <si>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</si>
  <si>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</si>
  <si>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</si>
  <si>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</si>
  <si>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</si>
  <si>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</si>
  <si>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</si>
  <si>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</si>
  <si>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</si>
  <si>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</si>
  <si>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</si>
  <si>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</si>
  <si>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</si>
  <si>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</si>
  <si>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</si>
  <si>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</si>
  <si>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</si>
  <si>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</si>
  <si>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</si>
  <si>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</si>
  <si>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</si>
  <si>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</si>
  <si>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</si>
  <si>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</si>
  <si>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</si>
  <si>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</si>
  <si>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</si>
  <si>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</si>
  <si>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</si>
  <si>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</si>
  <si>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</si>
  <si>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</si>
  <si>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</si>
  <si>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</si>
  <si>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</si>
  <si>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</si>
  <si>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</si>
  <si>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</si>
  <si>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</si>
  <si>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</si>
  <si>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</si>
  <si>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</si>
  <si>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</si>
  <si>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</si>
  <si>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</si>
  <si>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</si>
  <si>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</si>
  <si>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</si>
  <si>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</si>
  <si>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</si>
  <si>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</si>
  <si>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</si>
  <si>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</si>
  <si>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</si>
  <si>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</si>
  <si>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</si>
  <si>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</si>
  <si>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</si>
  <si>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</si>
  <si>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</si>
  <si>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</si>
  <si>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</si>
  <si>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</si>
  <si>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</si>
  <si>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</si>
  <si>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</si>
  <si>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</si>
  <si>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</si>
  <si>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</si>
  <si>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</si>
  <si>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</si>
  <si>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</si>
  <si>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</si>
  <si>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</si>
  <si>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</si>
  <si>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</si>
  <si>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</si>
  <si>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</si>
  <si>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</si>
  <si>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</si>
  <si>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</si>
  <si>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</si>
  <si>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</si>
  <si>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</si>
  <si>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</si>
  <si>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</si>
  <si>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</si>
  <si>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</si>
  <si>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</si>
  <si>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</si>
  <si>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</si>
  <si>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</si>
  <si>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</si>
  <si>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</si>
  <si>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</si>
  <si>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</si>
  <si>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</si>
  <si>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</si>
  <si>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</si>
  <si>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</si>
  <si>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</si>
  <si>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</si>
  <si>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</si>
  <si>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</si>
  <si>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</si>
  <si>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</si>
  <si>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</si>
  <si>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</si>
  <si>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</si>
  <si>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</si>
  <si>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</si>
  <si>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</si>
  <si>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</si>
  <si>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</si>
  <si>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</si>
  <si>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</si>
  <si>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</si>
  <si>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</si>
  <si>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</si>
  <si>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</si>
  <si>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</si>
  <si>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</si>
  <si>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</si>
  <si>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</si>
  <si>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</si>
  <si>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</si>
  <si>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</si>
  <si>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</si>
  <si>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</si>
  <si>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</si>
  <si>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</si>
  <si>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</si>
  <si>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</si>
  <si>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</si>
  <si>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</si>
  <si>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</si>
  <si>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</si>
  <si>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</si>
  <si>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</si>
  <si>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</si>
  <si>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</si>
  <si>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</si>
  <si>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</si>
  <si>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</si>
  <si>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</si>
  <si>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</si>
  <si>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</si>
  <si>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</si>
  <si>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</si>
  <si>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</si>
  <si>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</si>
  <si>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</si>
  <si>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</si>
  <si>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</si>
  <si>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</si>
  <si>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</si>
  <si>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</si>
  <si>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</si>
  <si>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</si>
  <si>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</si>
  <si>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</si>
  <si>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</si>
  <si>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</si>
  <si>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</si>
  <si>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</si>
  <si>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</si>
  <si>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</si>
  <si>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</si>
  <si>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</si>
  <si>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</si>
  <si>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</si>
  <si>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</si>
  <si>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</si>
  <si>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</si>
  <si>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</si>
  <si>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</si>
  <si>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</si>
  <si>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</si>
  <si>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</si>
  <si>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</si>
  <si>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</si>
  <si>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</si>
  <si>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</si>
  <si>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</si>
  <si>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</si>
  <si>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</si>
  <si>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</si>
  <si>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</si>
  <si>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</si>
  <si>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</si>
  <si>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</si>
  <si>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</si>
  <si>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</si>
  <si>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</si>
  <si>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</si>
  <si>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</si>
  <si>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</si>
  <si>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</si>
  <si>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</si>
  <si>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</si>
  <si>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</si>
  <si>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</si>
  <si>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</si>
  <si>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</si>
  <si>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</si>
  <si>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</si>
  <si>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</si>
  <si>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</si>
  <si>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</si>
  <si>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</si>
  <si>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</si>
  <si>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</si>
  <si>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</si>
  <si>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</si>
  <si>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</si>
  <si>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</si>
  <si>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</si>
  <si>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</si>
  <si>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</si>
  <si>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</si>
  <si>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</si>
  <si>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</si>
  <si>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</si>
  <si>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</si>
  <si>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</si>
  <si>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</si>
  <si>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</si>
  <si>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</si>
  <si>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</si>
  <si>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</si>
  <si>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</si>
  <si>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</si>
  <si>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</si>
  <si>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</si>
  <si>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</si>
  <si>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</si>
  <si>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</si>
  <si>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</si>
  <si>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</si>
  <si>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</si>
  <si>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</si>
  <si>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</si>
  <si>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</si>
  <si>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</si>
  <si>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</si>
  <si>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</si>
  <si>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</si>
  <si>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</si>
  <si>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</si>
  <si>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</si>
  <si>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</si>
  <si>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</si>
  <si>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</si>
  <si>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</si>
  <si>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</si>
  <si>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</si>
  <si>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</si>
  <si>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</si>
  <si>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</si>
  <si>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</si>
  <si>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</si>
  <si>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</si>
  <si>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</si>
  <si>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</si>
  <si>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</si>
  <si>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</si>
  <si>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</si>
  <si>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</si>
  <si>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</si>
  <si>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</si>
  <si>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</si>
  <si>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</si>
  <si>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</si>
  <si>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</si>
  <si>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</si>
  <si>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</si>
  <si>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</si>
  <si>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</si>
  <si>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</si>
  <si>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</si>
  <si>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</si>
  <si>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</si>
  <si>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</si>
  <si>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</si>
  <si>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</si>
  <si>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</si>
  <si>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</si>
  <si>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</si>
  <si>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</si>
  <si>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</si>
  <si>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</si>
  <si>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</si>
  <si>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</si>
  <si>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</si>
  <si>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</si>
  <si>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</si>
  <si>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</si>
  <si>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</si>
  <si>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</si>
  <si>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</si>
  <si>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</si>
  <si>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</si>
  <si>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</si>
  <si>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</si>
  <si>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</si>
  <si>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</si>
  <si>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</si>
  <si>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</si>
  <si>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</si>
  <si>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</si>
  <si>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</si>
  <si>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</si>
  <si>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</si>
  <si>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</si>
  <si>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</si>
  <si>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</si>
  <si>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</si>
  <si>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</si>
  <si>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</si>
  <si>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</si>
  <si>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</si>
  <si>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</si>
  <si>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</si>
  <si>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</si>
  <si>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</si>
  <si>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</si>
  <si>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</si>
  <si>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</si>
  <si>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</si>
  <si>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</si>
  <si>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</si>
  <si>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</si>
  <si>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</si>
  <si>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</si>
  <si>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</si>
  <si>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</si>
  <si>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</si>
  <si>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</si>
  <si>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</si>
  <si>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</si>
  <si>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</si>
  <si>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</si>
  <si>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</si>
  <si>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</si>
  <si>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</si>
  <si>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</si>
  <si>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</si>
  <si>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</si>
  <si>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</si>
  <si>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</si>
  <si>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</si>
  <si>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</si>
  <si>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</si>
  <si>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</si>
  <si>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</si>
  <si>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</si>
  <si>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</si>
  <si>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</si>
  <si>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</si>
  <si>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</si>
  <si>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</si>
  <si>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</si>
  <si>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</si>
  <si>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</si>
  <si>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</si>
  <si>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</si>
  <si>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</si>
  <si>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</si>
  <si>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</si>
  <si>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</si>
  <si>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</si>
  <si>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</si>
  <si>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</si>
  <si>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</si>
  <si>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</si>
  <si>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</si>
  <si>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</si>
  <si>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</si>
  <si>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</si>
  <si>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</si>
  <si>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</si>
  <si>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</si>
  <si>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</si>
  <si>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</si>
  <si>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</si>
  <si>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</si>
  <si>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</si>
  <si>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</si>
  <si>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</si>
  <si>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</si>
  <si>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</si>
  <si>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</si>
  <si>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</si>
  <si>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</si>
  <si>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</si>
  <si>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</si>
  <si>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</si>
  <si>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</si>
  <si>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</si>
  <si>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</si>
  <si>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</si>
  <si>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</si>
  <si>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</si>
  <si>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</si>
  <si>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</si>
  <si>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</si>
  <si>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</si>
  <si>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</si>
  <si>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</si>
  <si>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</si>
  <si>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</si>
  <si>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</si>
  <si>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</si>
  <si>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</si>
  <si>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</si>
  <si>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</si>
  <si>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</si>
  <si>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</si>
  <si>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</si>
  <si>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</si>
  <si>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</si>
  <si>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</si>
  <si>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</si>
  <si>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</si>
  <si>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</si>
  <si>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</si>
  <si>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</si>
  <si>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</si>
  <si>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</si>
  <si>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</si>
  <si>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</si>
  <si>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</si>
  <si>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</si>
  <si>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</si>
  <si>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</si>
  <si>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</si>
  <si>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</si>
  <si>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</si>
  <si>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</si>
  <si>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</si>
  <si>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</si>
  <si>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</si>
  <si>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</si>
  <si>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</si>
  <si>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</si>
  <si>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</si>
  <si>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</si>
  <si>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</si>
  <si>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</si>
  <si>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</si>
  <si>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</si>
  <si>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</si>
  <si>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</si>
  <si>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</si>
  <si>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</si>
  <si>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</si>
  <si>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</si>
  <si>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</si>
  <si>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</si>
  <si>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</si>
  <si>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</si>
  <si>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</si>
  <si>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</si>
  <si>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</si>
  <si>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</si>
  <si>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</si>
  <si>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</si>
  <si>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</si>
  <si>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</si>
  <si>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</si>
  <si>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</si>
  <si>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</si>
  <si>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</si>
  <si>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</si>
  <si>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</si>
  <si>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</si>
  <si>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</si>
  <si>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</si>
  <si>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</si>
  <si>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</si>
  <si>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</si>
  <si>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</si>
  <si>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</si>
  <si>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</si>
  <si>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</si>
  <si>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</si>
  <si>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</si>
  <si>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</si>
  <si>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</si>
  <si>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</si>
  <si>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</si>
  <si>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</si>
  <si>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</si>
  <si>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</si>
  <si>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</si>
  <si>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</si>
  <si>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</si>
  <si>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</si>
  <si>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</si>
  <si>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</si>
  <si>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</si>
  <si>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</si>
  <si>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</si>
  <si>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</si>
  <si>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</si>
  <si>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</si>
  <si>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</si>
  <si>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</si>
  <si>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</si>
  <si>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</si>
  <si>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</si>
  <si>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</si>
  <si>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</si>
  <si>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</si>
  <si>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</si>
  <si>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</si>
  <si>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</si>
  <si>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</si>
  <si>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</si>
  <si>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</si>
  <si>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</si>
  <si>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</si>
  <si>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</si>
  <si>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</si>
  <si>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</si>
  <si>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</si>
  <si>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</si>
  <si>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</si>
  <si>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</si>
  <si>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</si>
  <si>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</si>
  <si>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</si>
  <si>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</si>
  <si>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</si>
  <si>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</si>
  <si>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</si>
  <si>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</si>
  <si>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</si>
  <si>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</si>
  <si>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</si>
  <si>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</si>
  <si>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</si>
  <si>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</si>
  <si>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</si>
  <si>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</si>
  <si>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</si>
  <si>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</si>
  <si>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</si>
  <si>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</si>
  <si>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</si>
  <si>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</si>
  <si>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</si>
  <si>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</si>
  <si>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</si>
  <si>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</si>
  <si>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</si>
  <si>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</si>
  <si>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</si>
  <si>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</si>
  <si>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</si>
  <si>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</si>
  <si>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</si>
  <si>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</si>
  <si>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</si>
  <si>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</si>
  <si>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</si>
  <si>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</si>
  <si>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</si>
  <si>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</si>
  <si>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</si>
  <si>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</si>
  <si>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</si>
  <si>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</si>
  <si>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</si>
  <si>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</si>
  <si>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</si>
  <si>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</si>
  <si>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</si>
  <si>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</si>
  <si>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</si>
  <si>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</si>
  <si>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</si>
  <si>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</si>
  <si>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</si>
  <si>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</si>
  <si>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</si>
  <si>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</si>
  <si>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</si>
  <si>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</si>
  <si>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</si>
  <si>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</si>
  <si>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</si>
  <si>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</si>
  <si>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</si>
  <si>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</si>
  <si>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</si>
  <si>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</si>
  <si>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</si>
  <si>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</si>
  <si>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</si>
  <si>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</si>
  <si>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</si>
  <si>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</si>
  <si>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</si>
  <si>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</si>
  <si>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</si>
  <si>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</si>
  <si>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</si>
  <si>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</si>
  <si>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</si>
  <si>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</si>
  <si>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</si>
  <si>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</si>
  <si>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</si>
  <si>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</si>
  <si>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</si>
  <si>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</si>
  <si>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</si>
  <si>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</si>
  <si>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</si>
  <si>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</si>
  <si>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</si>
  <si>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</si>
  <si>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</si>
  <si>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</si>
  <si>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</si>
  <si>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</si>
  <si>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</si>
  <si>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</si>
  <si>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</si>
  <si>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</si>
  <si>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</si>
  <si>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</si>
  <si>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</si>
  <si>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</si>
  <si>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</si>
  <si>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</si>
  <si>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</si>
  <si>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</si>
  <si>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</si>
  <si>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</si>
  <si>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</si>
  <si>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</si>
  <si>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</si>
  <si>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</si>
  <si>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</si>
  <si>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</si>
  <si>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</si>
  <si>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</si>
  <si>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</si>
  <si>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</si>
  <si>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</si>
  <si>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</si>
  <si>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</si>
  <si>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</si>
  <si>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</si>
  <si>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</si>
  <si>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</si>
  <si>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</si>
  <si>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</si>
  <si>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</si>
  <si>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</si>
  <si>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</si>
  <si>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</si>
  <si>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</si>
  <si>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</si>
  <si>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</si>
  <si>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</si>
  <si>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</si>
  <si>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</si>
  <si>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</si>
  <si>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</si>
  <si>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</si>
  <si>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</si>
  <si>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</si>
  <si>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</si>
  <si>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</si>
  <si>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</si>
  <si>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</si>
  <si>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</si>
  <si>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</si>
  <si>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</si>
  <si>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</si>
  <si>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</si>
  <si>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</si>
  <si>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</si>
  <si>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</si>
  <si>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</si>
  <si>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</si>
  <si>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</si>
  <si>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</si>
  <si>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</si>
  <si>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</si>
  <si>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</si>
  <si>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</si>
  <si>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</si>
  <si>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</si>
  <si>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</si>
  <si>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</si>
  <si>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</si>
  <si>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</si>
  <si>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</si>
  <si>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</si>
  <si>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</si>
  <si>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</si>
  <si>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</si>
  <si>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</si>
  <si>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</si>
  <si>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</si>
  <si>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</si>
  <si>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</si>
  <si>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</si>
  <si>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</si>
  <si>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</si>
  <si>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</si>
  <si>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</si>
  <si>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</si>
  <si>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</si>
  <si>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</si>
  <si>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</si>
  <si>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</si>
  <si>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</si>
  <si>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</si>
  <si>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</si>
  <si>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</si>
  <si>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</si>
  <si>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</si>
  <si>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</si>
  <si>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</si>
  <si>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</si>
  <si>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</si>
  <si>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</si>
  <si>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</si>
  <si>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</si>
  <si>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</si>
  <si>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</si>
  <si>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</si>
  <si>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</si>
  <si>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</si>
  <si>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</si>
  <si>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</si>
  <si>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</si>
  <si>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</si>
  <si>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</si>
  <si>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</si>
  <si>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</si>
  <si>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</si>
  <si>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</si>
  <si>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</si>
  <si>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</si>
  <si>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</si>
  <si>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</si>
  <si>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</si>
  <si>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</si>
  <si>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</si>
  <si>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</si>
  <si>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</si>
  <si>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</si>
  <si>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</si>
  <si>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</si>
  <si>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</si>
  <si>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</si>
  <si>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</si>
  <si>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</si>
  <si>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</si>
  <si>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</si>
  <si>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</si>
  <si>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</si>
  <si>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</si>
  <si>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</si>
  <si>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</si>
  <si>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</si>
  <si>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</si>
  <si>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</si>
  <si>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</si>
  <si>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</si>
  <si>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</si>
  <si>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</si>
  <si>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</si>
  <si>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</si>
  <si>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</si>
  <si>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</si>
  <si>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</si>
  <si>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</si>
  <si>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</si>
  <si>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</si>
  <si>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</si>
  <si>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</si>
  <si>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</si>
  <si>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</si>
  <si>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</si>
  <si>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</si>
  <si>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</si>
  <si>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</si>
  <si>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</si>
  <si>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</si>
  <si>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</si>
  <si>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</si>
  <si>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</si>
  <si>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</si>
  <si>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</si>
  <si>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</si>
  <si>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</si>
  <si>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</si>
  <si>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</si>
  <si>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</si>
  <si>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</si>
  <si>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</si>
  <si>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</si>
  <si>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</si>
  <si>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</si>
  <si>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</si>
  <si>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</si>
  <si>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</si>
  <si>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</si>
  <si>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</si>
  <si>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</si>
  <si>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</si>
  <si>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</si>
  <si>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</si>
  <si>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</si>
  <si>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</si>
  <si>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</si>
  <si>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</si>
  <si>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</si>
  <si>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</si>
  <si>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</si>
  <si>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</si>
  <si>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</si>
  <si>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</si>
  <si>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</si>
  <si>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</si>
  <si>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</si>
  <si>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</si>
  <si>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</si>
  <si>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</si>
  <si>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</si>
  <si>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</si>
  <si>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</si>
  <si>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</si>
  <si>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</si>
  <si>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</si>
  <si>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</si>
  <si>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</si>
  <si>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</si>
  <si>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</si>
  <si>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</si>
  <si>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</si>
  <si>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</si>
  <si>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</si>
  <si>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</si>
  <si>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</si>
  <si>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</si>
  <si>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</si>
  <si>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</si>
  <si>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</si>
  <si>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</si>
  <si>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</si>
  <si>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</si>
  <si>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</si>
  <si>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</si>
  <si>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</si>
  <si>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</si>
  <si>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</si>
  <si>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</si>
  <si>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</si>
  <si>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</si>
  <si>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</si>
  <si>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</si>
  <si>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</si>
  <si>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</si>
  <si>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</si>
  <si>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</si>
  <si>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</si>
  <si>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</si>
  <si>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</si>
  <si>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</si>
  <si>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</si>
  <si>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</si>
  <si>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</si>
  <si>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</si>
  <si>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</si>
  <si>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</si>
  <si>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</si>
  <si>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</si>
  <si>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</si>
  <si>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</si>
  <si>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</si>
  <si>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</si>
  <si>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</si>
  <si>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</si>
  <si>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</si>
  <si>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</si>
  <si>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</si>
  <si>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</si>
  <si>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</si>
  <si>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</si>
  <si>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</si>
  <si>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</si>
  <si>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</si>
  <si>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</si>
  <si>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</si>
  <si>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</si>
  <si>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</si>
  <si>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</si>
  <si>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</si>
  <si>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</si>
  <si>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</si>
  <si>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</si>
  <si>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</si>
  <si>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</si>
  <si>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</si>
  <si>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</si>
  <si>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</si>
  <si>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</si>
  <si>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</si>
  <si>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</si>
  <si>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</si>
  <si>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</si>
  <si>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</si>
  <si>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</si>
  <si>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</si>
  <si>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</si>
  <si>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</si>
  <si>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</si>
  <si>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</si>
  <si>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</si>
  <si>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</si>
  <si>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</si>
  <si>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</si>
  <si>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</si>
  <si>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</si>
  <si>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</si>
  <si>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</si>
  <si>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</si>
  <si>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</si>
  <si>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</si>
  <si>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</si>
  <si>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</si>
  <si>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</si>
  <si>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</si>
  <si>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</si>
  <si>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</si>
  <si>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</si>
  <si>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</si>
  <si>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</si>
  <si>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</si>
  <si>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</si>
  <si>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</si>
  <si>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</si>
  <si>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</si>
  <si>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</si>
  <si>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</si>
  <si>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</si>
  <si>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</si>
  <si>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</si>
  <si>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</si>
  <si>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</si>
  <si>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</si>
  <si>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</si>
  <si>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</si>
  <si>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</si>
  <si>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</si>
  <si>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</si>
  <si>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</si>
  <si>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</si>
  <si>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</si>
  <si>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</si>
  <si>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</si>
  <si>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</si>
  <si>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</si>
  <si>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</si>
  <si>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</si>
  <si>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</si>
  <si>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</si>
  <si>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</si>
  <si>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</si>
  <si>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</si>
  <si>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</si>
  <si>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</si>
  <si>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</si>
  <si>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</si>
  <si>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</si>
  <si>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</si>
  <si>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</si>
  <si>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</si>
  <si>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</si>
  <si>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</si>
  <si>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</si>
  <si>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</si>
  <si>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</si>
  <si>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</si>
  <si>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</si>
  <si>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</si>
  <si>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</si>
  <si>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</si>
  <si>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</si>
  <si>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</si>
  <si>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</si>
  <si>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</si>
  <si>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</si>
  <si>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</si>
  <si>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</si>
  <si>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</si>
  <si>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</si>
  <si>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</si>
  <si>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</si>
  <si>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</si>
  <si>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</si>
  <si>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</si>
  <si>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</si>
  <si>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</si>
  <si>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</si>
  <si>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</si>
  <si>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</si>
  <si>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</si>
  <si>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</si>
  <si>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</si>
  <si>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</si>
  <si>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</si>
  <si>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</si>
  <si>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</si>
  <si>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</si>
  <si>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</si>
  <si>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</si>
  <si>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</si>
  <si>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</si>
  <si>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</si>
  <si>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</si>
  <si>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</si>
  <si>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</si>
  <si>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</si>
  <si>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</si>
  <si>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</si>
  <si>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</si>
  <si>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</si>
  <si>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</si>
  <si>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</si>
  <si>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</si>
  <si>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</si>
  <si>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</si>
  <si>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</si>
  <si>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</si>
  <si>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</si>
  <si>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</si>
  <si>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</si>
  <si>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</si>
  <si>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</si>
  <si>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</si>
  <si>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</si>
  <si>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</si>
  <si>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</si>
  <si>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</si>
  <si>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</si>
  <si>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</si>
  <si>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</si>
  <si>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</si>
  <si>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</si>
  <si>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</si>
  <si>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</si>
  <si>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</si>
  <si>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</si>
  <si>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</si>
  <si>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</si>
  <si>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</si>
  <si>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</si>
  <si>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</si>
  <si>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</si>
  <si>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</si>
  <si>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</si>
  <si>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</si>
  <si>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</si>
  <si>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</si>
  <si>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</si>
  <si>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</si>
  <si>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</si>
  <si>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</si>
  <si>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</si>
  <si>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</si>
  <si>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</si>
  <si>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</si>
  <si>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</si>
  <si>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</si>
  <si>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</si>
  <si>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</si>
  <si>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</si>
  <si>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</si>
  <si>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</si>
  <si>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</si>
  <si>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</si>
  <si>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</si>
  <si>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</si>
  <si>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</si>
  <si>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</si>
  <si>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</si>
  <si>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</si>
  <si>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</si>
  <si>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</si>
  <si>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</si>
  <si>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</si>
  <si>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</si>
  <si>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</si>
  <si>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</si>
  <si>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</si>
  <si>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</si>
  <si>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</si>
  <si>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</si>
  <si>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</si>
  <si>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</si>
  <si>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</si>
  <si>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</si>
  <si>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</si>
  <si>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</si>
  <si>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</si>
  <si>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</si>
  <si>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</si>
  <si>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</si>
  <si>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</si>
  <si>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</si>
  <si>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</si>
  <si>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</si>
  <si>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</si>
  <si>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</si>
  <si>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</si>
  <si>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</si>
  <si>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</si>
  <si>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</si>
  <si>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</si>
  <si>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</si>
  <si>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</si>
  <si>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</si>
  <si>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</si>
  <si>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</si>
  <si>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</si>
  <si>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</si>
  <si>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</si>
  <si>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</si>
  <si>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</si>
  <si>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</si>
  <si>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</si>
  <si>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</si>
  <si>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</si>
  <si>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</si>
  <si>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</si>
  <si>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</si>
  <si>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</si>
  <si>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</si>
  <si>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</si>
  <si>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</si>
  <si>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</si>
  <si>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</si>
  <si>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</si>
  <si>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</si>
  <si>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</si>
  <si>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</si>
  <si>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</si>
  <si>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</si>
  <si>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</si>
  <si>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</si>
  <si>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</si>
  <si>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</si>
  <si>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</si>
  <si>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</si>
  <si>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</si>
  <si>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</si>
  <si>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</si>
  <si>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</si>
  <si>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</si>
  <si>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</si>
  <si>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</si>
  <si>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</si>
  <si>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</si>
  <si>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</si>
  <si>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</si>
  <si>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</si>
  <si>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</si>
  <si>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</si>
  <si>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</si>
  <si>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</si>
  <si>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</si>
  <si>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</si>
  <si>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</si>
  <si>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</si>
  <si>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</si>
  <si>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</si>
  <si>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</si>
  <si>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</si>
  <si>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</si>
  <si>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</si>
  <si>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</si>
  <si>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</si>
  <si>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</si>
  <si>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</si>
  <si>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</si>
  <si>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</si>
  <si>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</si>
  <si>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</si>
  <si>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</si>
  <si>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</si>
  <si>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</si>
  <si>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</si>
  <si>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</si>
  <si>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</si>
  <si>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</si>
  <si>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</si>
  <si>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</si>
  <si>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</si>
  <si>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</si>
  <si>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</si>
  <si>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</si>
  <si>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</si>
  <si>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</si>
  <si>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</si>
  <si>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</si>
  <si>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</si>
  <si>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</si>
  <si>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</si>
  <si>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</si>
  <si>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</si>
  <si>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</si>
  <si>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</si>
  <si>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</si>
  <si>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</si>
  <si>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</si>
  <si>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</si>
  <si>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</si>
  <si>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</si>
  <si>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</si>
  <si>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</si>
  <si>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</si>
  <si>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</si>
  <si>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</si>
  <si>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</si>
  <si>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</si>
  <si>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</si>
  <si>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</si>
  <si>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</si>
  <si>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</si>
  <si>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</si>
  <si>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</si>
  <si>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</si>
  <si>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</si>
  <si>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</si>
  <si>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</si>
  <si>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</si>
  <si>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</si>
  <si>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</si>
  <si>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</si>
  <si>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</si>
  <si>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</si>
  <si>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</si>
  <si>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</si>
  <si>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</si>
  <si>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</si>
  <si>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</si>
  <si>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</si>
  <si>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</si>
  <si>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</si>
  <si>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</si>
  <si>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</si>
  <si>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</si>
  <si>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</si>
  <si>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</si>
  <si>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</si>
  <si>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</si>
  <si>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</si>
  <si>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</si>
  <si>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</si>
  <si>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</si>
  <si>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</si>
  <si>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</si>
  <si>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</si>
  <si>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</si>
  <si>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</si>
  <si>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</si>
  <si>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</si>
  <si>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</si>
  <si>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</si>
  <si>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</si>
  <si>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</si>
  <si>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</si>
  <si>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</si>
  <si>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</si>
  <si>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</si>
  <si>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</si>
  <si>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</si>
  <si>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</si>
  <si>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</si>
  <si>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</si>
  <si>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</si>
  <si>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</si>
  <si>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</si>
  <si>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</si>
  <si>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</si>
  <si>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</si>
  <si>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</si>
  <si>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</si>
  <si>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</si>
  <si>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</si>
  <si>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</si>
  <si>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</si>
  <si>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</si>
  <si>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</si>
  <si>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</si>
  <si>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</si>
  <si>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</si>
  <si>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</si>
  <si>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</si>
  <si>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</si>
  <si>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</si>
  <si>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</si>
  <si>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</si>
  <si>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</si>
  <si>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</si>
  <si>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</si>
  <si>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</si>
  <si>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</si>
  <si>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</si>
  <si>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</si>
  <si>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</si>
  <si>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</si>
  <si>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</si>
  <si>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</si>
  <si>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</si>
  <si>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</si>
  <si>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</si>
  <si>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</si>
  <si>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</si>
  <si>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</si>
  <si>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</si>
  <si>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</si>
  <si>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</si>
  <si>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</si>
  <si>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</si>
  <si>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</si>
  <si>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</si>
  <si>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</si>
  <si>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</si>
  <si>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</si>
  <si>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</si>
  <si>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</si>
  <si>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</si>
  <si>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</si>
  <si>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</si>
  <si>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</si>
  <si>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</si>
  <si>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</si>
  <si>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</si>
  <si>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</si>
  <si>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</si>
  <si>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</si>
  <si>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</si>
  <si>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</si>
  <si>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</si>
  <si>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</si>
  <si>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</si>
  <si>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</si>
  <si>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</si>
  <si>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</si>
  <si>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</si>
  <si>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</si>
  <si>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</si>
  <si>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</si>
  <si>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</si>
  <si>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</si>
  <si>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</si>
  <si>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</si>
  <si>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</si>
  <si>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</si>
  <si>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</si>
  <si>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</si>
  <si>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</si>
  <si>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</si>
  <si>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</si>
  <si>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</si>
  <si>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</si>
  <si>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</si>
  <si>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</si>
  <si>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</si>
  <si>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</si>
  <si>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</si>
  <si>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</si>
  <si>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</si>
  <si>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</si>
  <si>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</si>
  <si>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</si>
  <si>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</si>
  <si>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</si>
  <si>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</si>
  <si>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</si>
  <si>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</si>
  <si>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</si>
  <si>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</si>
  <si>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</si>
  <si>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</si>
  <si>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</si>
  <si>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</si>
  <si>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</si>
  <si>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</si>
  <si>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</si>
  <si>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</si>
  <si>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</si>
  <si>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</si>
  <si>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</si>
  <si>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</si>
  <si>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</si>
  <si>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</si>
  <si>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</si>
  <si>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</si>
  <si>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</si>
  <si>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</si>
  <si>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</si>
  <si>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</si>
  <si>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</si>
  <si>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</si>
  <si>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</si>
  <si>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</si>
  <si>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</si>
  <si>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</si>
  <si>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</si>
  <si>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</si>
  <si>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</si>
  <si>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</si>
  <si>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</si>
  <si>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</si>
  <si>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</si>
  <si>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</si>
  <si>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</si>
  <si>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</si>
  <si>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</si>
  <si>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</si>
  <si>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</si>
  <si>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</si>
  <si>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</si>
  <si>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</si>
  <si>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</si>
  <si>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</si>
  <si>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</si>
  <si>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</si>
  <si>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</si>
  <si>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</si>
  <si>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</si>
  <si>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</si>
  <si>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</si>
  <si>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</si>
  <si>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</si>
  <si>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</si>
  <si>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</si>
  <si>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</si>
  <si>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</si>
  <si>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</si>
  <si>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</si>
  <si>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</si>
  <si>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</si>
  <si>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</si>
  <si>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</si>
  <si>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</si>
  <si>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</si>
  <si>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</si>
  <si>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</si>
  <si>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</si>
  <si>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</si>
  <si>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</si>
  <si>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</si>
  <si>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</si>
  <si>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</si>
  <si>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</si>
  <si>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</si>
  <si>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</si>
  <si>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</si>
  <si>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</si>
  <si>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</si>
  <si>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</si>
  <si>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</si>
  <si>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</si>
  <si>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</si>
  <si>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</si>
  <si>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</si>
  <si>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</si>
  <si>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</si>
  <si>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</si>
  <si>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</si>
  <si>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</si>
  <si>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</si>
  <si>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</si>
  <si>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</si>
  <si>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</si>
  <si>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</si>
  <si>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</si>
  <si>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</si>
  <si>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</si>
  <si>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</si>
  <si>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</si>
  <si>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</si>
  <si>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</si>
  <si>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</si>
  <si>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</si>
  <si>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</si>
  <si>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</si>
  <si>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</si>
  <si>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</si>
  <si>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</si>
  <si>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</si>
  <si>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</si>
  <si>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</si>
  <si>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</si>
  <si>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</si>
  <si>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</si>
  <si>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</si>
  <si>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</si>
  <si>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</si>
  <si>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</si>
  <si>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</si>
  <si>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</si>
  <si>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</si>
  <si>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</si>
  <si>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</si>
  <si>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</si>
  <si>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</si>
  <si>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</si>
  <si>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</si>
  <si>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</si>
  <si>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</si>
  <si>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</si>
  <si>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</si>
  <si>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</si>
  <si>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</si>
  <si>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</si>
  <si>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</si>
  <si>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</si>
  <si>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</si>
  <si>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</si>
  <si>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</si>
  <si>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</si>
  <si>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</si>
  <si>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</si>
  <si>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</si>
  <si>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</si>
  <si>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</si>
  <si>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</si>
  <si>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</si>
  <si>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</si>
  <si>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</si>
  <si>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</si>
  <si>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</si>
  <si>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</si>
  <si>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</si>
  <si>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</si>
  <si>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</si>
  <si>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</si>
  <si>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</si>
  <si>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</si>
  <si>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</si>
  <si>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</si>
  <si>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</si>
  <si>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</si>
  <si>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</si>
  <si>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</si>
  <si>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</si>
  <si>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</si>
  <si>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</si>
  <si>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</si>
  <si>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</si>
  <si>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</si>
  <si>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</si>
  <si>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</si>
  <si>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</si>
  <si>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</si>
  <si>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</si>
  <si>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</si>
  <si>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</si>
  <si>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</si>
  <si>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</si>
  <si>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</si>
  <si>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</si>
  <si>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</si>
  <si>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</si>
  <si>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</si>
  <si>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</si>
  <si>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</si>
  <si>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</si>
  <si>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</si>
  <si>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</si>
  <si>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</si>
  <si>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</si>
  <si>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</si>
  <si>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</si>
  <si>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</si>
  <si>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</si>
  <si>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</si>
  <si>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</si>
  <si>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</si>
  <si>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</si>
  <si>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</si>
  <si>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</si>
  <si>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</si>
  <si>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</si>
  <si>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</si>
  <si>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</si>
  <si>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</si>
  <si>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</si>
  <si>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</si>
  <si>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</si>
  <si>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</si>
  <si>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</si>
  <si>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</si>
  <si>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</si>
  <si>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</si>
  <si>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</si>
  <si>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</si>
  <si>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</si>
  <si>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</si>
  <si>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</si>
  <si>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</si>
  <si>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</si>
  <si>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</si>
  <si>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</si>
  <si>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</si>
  <si>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</si>
  <si>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</si>
  <si>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</si>
  <si>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</si>
  <si>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</si>
  <si>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</si>
  <si>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</si>
  <si>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</si>
  <si>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</si>
  <si>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</si>
  <si>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</si>
  <si>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</si>
  <si>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</si>
  <si>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</si>
  <si>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</si>
  <si>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</si>
  <si>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</si>
  <si>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</si>
  <si>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</si>
  <si>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</si>
  <si>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</si>
  <si>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</si>
  <si>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</si>
  <si>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</si>
  <si>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</si>
  <si>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</si>
  <si>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</si>
  <si>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</si>
  <si>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</si>
  <si>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</si>
  <si>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</si>
  <si>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</si>
  <si>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</si>
  <si>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</si>
  <si>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</si>
  <si>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</si>
  <si>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</si>
  <si>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</si>
  <si>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</si>
  <si>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</si>
  <si>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</si>
  <si>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</si>
  <si>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</si>
  <si>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</si>
  <si>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</si>
  <si>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</si>
  <si>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</si>
  <si>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</si>
  <si>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</si>
  <si>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</si>
  <si>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</si>
  <si>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</si>
  <si>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</si>
  <si>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</si>
  <si>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</si>
  <si>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</si>
  <si>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</si>
  <si>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</si>
  <si>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</si>
  <si>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</si>
  <si>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</si>
  <si>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</si>
  <si>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</si>
  <si>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</si>
  <si>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</si>
  <si>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</si>
  <si>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</si>
  <si>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</si>
  <si>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</si>
  <si>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</si>
  <si>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</si>
  <si>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</si>
  <si>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</si>
  <si>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</si>
  <si>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</si>
  <si>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</si>
  <si>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</si>
  <si>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</si>
  <si>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</si>
  <si>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</si>
  <si>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</si>
  <si>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</si>
  <si>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</si>
  <si>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</si>
  <si>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</si>
  <si>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</si>
  <si>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</si>
  <si>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</si>
  <si>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</si>
  <si>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</si>
  <si>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</si>
  <si>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</si>
  <si>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</si>
  <si>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</si>
  <si>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</si>
  <si>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</si>
  <si>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</si>
  <si>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</si>
  <si>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</si>
  <si>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</si>
  <si>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</si>
  <si>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</si>
  <si>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</si>
  <si>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</si>
  <si>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</si>
  <si>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</si>
  <si>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</si>
  <si>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</si>
  <si>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</si>
  <si>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</si>
  <si>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</si>
  <si>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</si>
  <si>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</si>
  <si>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</si>
  <si>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</si>
  <si>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</si>
  <si>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</si>
  <si>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</si>
  <si>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</si>
  <si>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</si>
  <si>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</si>
  <si>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</si>
  <si>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</si>
  <si>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</si>
  <si>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</si>
  <si>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</si>
  <si>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</si>
  <si>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</si>
  <si>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</si>
  <si>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</si>
  <si>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</si>
  <si>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</si>
  <si>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</si>
  <si>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</si>
  <si>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</si>
  <si>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</si>
  <si>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</si>
  <si>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</si>
  <si>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</si>
  <si>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</si>
  <si>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</si>
  <si>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</si>
  <si>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</si>
  <si>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</si>
  <si>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</si>
  <si>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</si>
  <si>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</si>
  <si>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</si>
  <si>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</si>
  <si>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</si>
  <si>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</si>
  <si>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</si>
  <si>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</si>
  <si>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</si>
  <si>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</si>
  <si>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</si>
  <si>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</si>
  <si>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</si>
  <si>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</si>
  <si>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</si>
  <si>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</si>
  <si>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</si>
  <si>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</si>
  <si>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</si>
  <si>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</si>
  <si>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</si>
  <si>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</si>
  <si>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</si>
  <si>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</si>
  <si>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</si>
  <si>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</si>
  <si>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</si>
  <si>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</si>
  <si>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</si>
  <si>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</si>
  <si>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</si>
  <si>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</si>
  <si>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</si>
  <si>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</si>
  <si>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</si>
  <si>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</si>
  <si>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</si>
  <si>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</si>
  <si>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</si>
  <si>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</si>
  <si>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</si>
  <si>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</si>
  <si>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</si>
  <si>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</si>
  <si>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</si>
  <si>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</si>
  <si>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</si>
  <si>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</si>
  <si>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</si>
  <si>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</si>
  <si>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</si>
  <si>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</si>
  <si>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</si>
  <si>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</si>
  <si>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</si>
  <si>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</si>
  <si>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</si>
  <si>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</si>
  <si>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</si>
  <si>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</si>
  <si>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</si>
  <si>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</si>
  <si>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</si>
  <si>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</si>
  <si>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</si>
  <si>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</si>
  <si>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</si>
  <si>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</si>
  <si>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</si>
  <si>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</si>
  <si>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</si>
  <si>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</si>
  <si>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</si>
  <si>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</si>
  <si>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</si>
  <si>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</si>
  <si>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</si>
  <si>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</si>
  <si>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</si>
  <si>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</si>
  <si>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</si>
  <si>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</si>
  <si>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</si>
  <si>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</si>
  <si>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</si>
  <si>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</si>
  <si>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</si>
  <si>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</si>
  <si>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</si>
  <si>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</si>
  <si>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</si>
  <si>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</si>
  <si>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</si>
  <si>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</si>
  <si>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</si>
  <si>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</si>
  <si>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</si>
  <si>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</si>
  <si>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</si>
  <si>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</si>
  <si>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</si>
  <si>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</si>
  <si>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</si>
  <si>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</si>
  <si>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</si>
  <si>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</si>
  <si>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</si>
  <si>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</si>
  <si>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</si>
  <si>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</si>
  <si>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</si>
  <si>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</si>
  <si>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</si>
  <si>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</si>
  <si>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</si>
  <si>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</si>
  <si>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</si>
  <si>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</si>
  <si>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</si>
  <si>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</si>
  <si>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</si>
  <si>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</si>
  <si>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</si>
  <si>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</si>
  <si>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</si>
  <si>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</si>
  <si>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</si>
  <si>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</si>
  <si>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</si>
  <si>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</si>
  <si>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</si>
  <si>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</si>
  <si>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</si>
  <si>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</si>
  <si>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</si>
  <si>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</si>
  <si>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</si>
  <si>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</si>
  <si>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</si>
  <si>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</si>
  <si>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</si>
  <si>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</si>
  <si>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</si>
  <si>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</si>
  <si>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</si>
  <si>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</si>
  <si>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</si>
  <si>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</si>
  <si>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</si>
  <si>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</si>
  <si>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</si>
  <si>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</si>
  <si>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</si>
  <si>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</si>
  <si>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</si>
  <si>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</si>
  <si>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</si>
  <si>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</si>
  <si>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</si>
  <si>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</si>
  <si>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</si>
  <si>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</si>
  <si>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</si>
  <si>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</si>
  <si>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</si>
  <si>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</si>
  <si>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</si>
  <si>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</si>
  <si>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</si>
  <si>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</si>
  <si>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</si>
  <si>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</si>
  <si>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</si>
  <si>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</si>
  <si>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</si>
  <si>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</si>
  <si>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</si>
  <si>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</si>
  <si>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</si>
  <si>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</si>
  <si>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</si>
  <si>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</si>
  <si>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</si>
  <si>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</si>
  <si>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</si>
  <si>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</si>
  <si>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</si>
  <si>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</si>
  <si>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</si>
  <si>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</si>
  <si>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</si>
  <si>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</si>
  <si>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</si>
  <si>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</si>
  <si>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</si>
  <si>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</si>
  <si>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</si>
  <si>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</si>
  <si>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</si>
  <si>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</si>
  <si>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</si>
  <si>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</si>
  <si>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</si>
  <si>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</si>
  <si>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</si>
  <si>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</si>
  <si>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</si>
  <si>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</si>
  <si>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</si>
  <si>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</si>
  <si>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</si>
  <si>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</si>
  <si>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</si>
  <si>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</si>
  <si>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</si>
  <si>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</si>
  <si>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</si>
  <si>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</si>
  <si>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</si>
  <si>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</si>
  <si>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</si>
  <si>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</si>
  <si>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</si>
  <si>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</si>
  <si>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</si>
  <si>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</si>
  <si>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</si>
  <si>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</si>
  <si>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</si>
  <si>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</si>
  <si>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</si>
  <si>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</si>
  <si>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</si>
  <si>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</si>
  <si>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</si>
  <si>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</si>
  <si>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</si>
  <si>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</si>
  <si>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</si>
  <si>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</si>
  <si>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</si>
  <si>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</si>
  <si>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</si>
  <si>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</si>
  <si>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</si>
  <si>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</si>
  <si>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</si>
  <si>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</si>
  <si>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</si>
  <si>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</si>
  <si>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</si>
  <si>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</si>
  <si>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</si>
  <si>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</si>
  <si>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</si>
  <si>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</si>
  <si>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</si>
  <si>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</si>
  <si>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</si>
  <si>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</si>
  <si>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</si>
  <si>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</si>
  <si>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</si>
  <si>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</si>
  <si>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</si>
  <si>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</si>
  <si>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</si>
  <si>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</si>
  <si>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</si>
  <si>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</si>
  <si>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</si>
  <si>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</si>
  <si>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</si>
  <si>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</si>
  <si>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</si>
  <si>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</si>
  <si>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</si>
  <si>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</si>
  <si>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</si>
  <si>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</si>
  <si>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</si>
  <si>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</si>
  <si>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</si>
  <si>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</si>
  <si>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</si>
  <si>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</si>
  <si>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</si>
  <si>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</si>
  <si>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</si>
  <si>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</si>
  <si>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</si>
  <si>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</si>
  <si>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</si>
  <si>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</si>
  <si>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</si>
  <si>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</si>
  <si>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</si>
  <si>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</si>
  <si>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</si>
  <si>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</si>
  <si>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</si>
  <si>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</si>
  <si>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</si>
  <si>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</si>
  <si>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</si>
  <si>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</si>
  <si>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</si>
  <si>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</si>
  <si>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</si>
  <si>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</si>
  <si>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</si>
  <si>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</si>
  <si>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</si>
  <si>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</si>
  <si>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</si>
  <si>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</si>
  <si>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</si>
  <si>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</si>
  <si>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</si>
  <si>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</si>
  <si>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</si>
  <si>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</si>
  <si>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</si>
  <si>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</si>
  <si>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</si>
  <si>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</si>
  <si>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</si>
  <si>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</si>
  <si>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</si>
  <si>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</si>
  <si>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</si>
  <si>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</si>
  <si>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</si>
  <si>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</si>
  <si>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</si>
  <si>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</si>
  <si>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</si>
  <si>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</si>
  <si>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</si>
  <si>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</si>
  <si>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</si>
  <si>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</si>
  <si>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</si>
  <si>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</si>
  <si>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</si>
  <si>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</si>
  <si>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</si>
  <si>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</si>
  <si>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</si>
  <si>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</si>
  <si>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</si>
  <si>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</si>
  <si>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</si>
  <si>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</si>
  <si>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</si>
  <si>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</si>
  <si>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</si>
  <si>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</si>
  <si>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</si>
  <si>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</si>
  <si>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</si>
  <si>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</si>
  <si>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</si>
  <si>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</si>
  <si>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</si>
  <si>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</si>
  <si>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</si>
  <si>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</si>
  <si>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</si>
  <si>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</si>
  <si>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</si>
  <si>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</si>
  <si>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</si>
  <si>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</si>
  <si>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</si>
  <si>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</si>
  <si>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</si>
  <si>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</si>
  <si>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</si>
  <si>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</si>
  <si>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</si>
  <si>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</si>
  <si>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</si>
  <si>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</si>
  <si>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</si>
  <si>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</si>
  <si>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</si>
  <si>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</si>
  <si>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</si>
  <si>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</si>
  <si>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</si>
  <si>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</si>
  <si>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</si>
  <si>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</si>
  <si>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</si>
  <si>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</si>
  <si>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</si>
  <si>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</si>
  <si>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</si>
  <si>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</si>
  <si>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</si>
  <si>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</si>
  <si>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</si>
  <si>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</si>
  <si>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</si>
  <si>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</si>
  <si>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</si>
  <si>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</si>
  <si>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</si>
  <si>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</si>
  <si>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</si>
  <si>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</si>
  <si>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</si>
  <si>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</si>
  <si>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</si>
  <si>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</si>
  <si>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</si>
  <si>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</si>
  <si>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</si>
  <si>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</si>
  <si>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</si>
  <si>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</si>
  <si>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</si>
  <si>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</si>
  <si>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</si>
  <si>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</si>
  <si>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</si>
  <si>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</si>
  <si>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</si>
  <si>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</si>
  <si>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</si>
  <si>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</si>
  <si>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</si>
  <si>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</si>
  <si>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</si>
  <si>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</si>
  <si>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</si>
  <si>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</si>
  <si>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</si>
  <si>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</si>
  <si>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</si>
  <si>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</si>
  <si>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</si>
  <si>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</si>
  <si>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</si>
  <si>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</si>
  <si>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</si>
  <si>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</si>
  <si>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</si>
  <si>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</si>
  <si>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</si>
  <si>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</si>
  <si>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</si>
  <si>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</si>
  <si>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</si>
  <si>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</si>
  <si>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</si>
  <si>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</si>
  <si>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</si>
  <si>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</si>
  <si>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</si>
  <si>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</si>
  <si>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</si>
  <si>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</si>
  <si>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</si>
  <si>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</si>
  <si>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</si>
  <si>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</si>
  <si>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</si>
  <si>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</si>
  <si>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</si>
  <si>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</si>
  <si>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</si>
  <si>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</si>
  <si>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</si>
  <si>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</si>
  <si>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</si>
  <si>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</si>
  <si>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</si>
  <si>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</si>
  <si>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</si>
  <si>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</si>
  <si>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</si>
  <si>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</si>
  <si>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</si>
  <si>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</si>
  <si>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</si>
  <si>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</si>
  <si>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</si>
  <si>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</si>
  <si>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</si>
  <si>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</si>
  <si>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</si>
  <si>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</si>
  <si>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</si>
  <si>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</si>
  <si>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</si>
  <si>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</si>
  <si>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</si>
  <si>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</si>
  <si>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</si>
  <si>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</si>
  <si>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</si>
  <si>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</si>
  <si>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</si>
  <si>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</si>
  <si>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</si>
  <si>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</si>
  <si>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</si>
  <si>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</si>
  <si>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</si>
  <si>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</si>
  <si>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</si>
  <si>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</si>
  <si>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</si>
  <si>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</si>
  <si>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</si>
  <si>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</si>
  <si>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</si>
  <si>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</si>
  <si>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</si>
  <si>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</si>
  <si>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</si>
  <si>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</si>
  <si>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</si>
  <si>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</si>
  <si>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</si>
  <si>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</si>
  <si>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</si>
  <si>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</si>
  <si>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</si>
  <si>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</si>
  <si>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</si>
  <si>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</si>
  <si>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</si>
  <si>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</si>
  <si>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</si>
  <si>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</si>
  <si>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</si>
  <si>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</si>
  <si>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</si>
  <si>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</si>
  <si>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</si>
  <si>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</si>
  <si>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</si>
  <si>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</si>
  <si>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</si>
  <si>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</si>
  <si>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</si>
  <si>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</si>
  <si>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</si>
  <si>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</si>
  <si>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</si>
  <si>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</si>
  <si>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</si>
  <si>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</si>
  <si>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</si>
  <si>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</si>
  <si>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</si>
  <si>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</si>
  <si>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</si>
  <si>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</si>
  <si>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</si>
  <si>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</si>
  <si>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</si>
  <si>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</si>
  <si>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</si>
  <si>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</si>
  <si>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</si>
  <si>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</si>
  <si>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</si>
  <si>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</si>
  <si>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</si>
  <si>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</si>
  <si>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</si>
  <si>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</si>
  <si>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</si>
  <si>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</si>
  <si>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</si>
  <si>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</si>
  <si>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</si>
  <si>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</si>
  <si>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</si>
  <si>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</si>
  <si>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</si>
  <si>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</si>
  <si>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</si>
  <si>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</si>
  <si>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</si>
  <si>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</si>
  <si>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</si>
  <si>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</si>
  <si>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</si>
  <si>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</si>
  <si>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</si>
  <si>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</si>
  <si>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</si>
  <si>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</si>
  <si>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</si>
  <si>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</si>
  <si>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</si>
  <si>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</si>
  <si>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</si>
  <si>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</si>
  <si>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</si>
  <si>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</si>
  <si>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</si>
  <si>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</si>
  <si>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</si>
  <si>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</si>
  <si>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</si>
  <si>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</si>
  <si>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</si>
  <si>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</si>
  <si>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</si>
  <si>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</si>
  <si>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</si>
  <si>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</si>
  <si>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</si>
  <si>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</si>
  <si>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</si>
  <si>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</si>
  <si>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</si>
  <si>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</si>
  <si>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</si>
  <si>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</si>
  <si>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</si>
  <si>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</si>
  <si>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</si>
  <si>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</si>
  <si>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</si>
  <si>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</si>
  <si>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</si>
  <si>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</si>
  <si>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</si>
  <si>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</si>
  <si>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</si>
  <si>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</si>
  <si>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</si>
  <si>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</si>
  <si>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</si>
  <si>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</si>
  <si>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</si>
  <si>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</si>
  <si>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</si>
  <si>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</si>
  <si>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</si>
  <si>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</si>
  <si>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</si>
  <si>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</si>
  <si>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</si>
  <si>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</si>
  <si>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</si>
  <si>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</si>
  <si>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</si>
  <si>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</si>
  <si>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</si>
  <si>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</si>
  <si>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</si>
  <si>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</si>
  <si>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</si>
  <si>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</si>
  <si>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</si>
  <si>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</si>
  <si>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</si>
  <si>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</si>
  <si>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</si>
  <si>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</si>
  <si>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</si>
  <si>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</si>
  <si>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</si>
  <si>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</si>
  <si>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</si>
  <si>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</si>
  <si>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</si>
  <si>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</si>
  <si>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</si>
  <si>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</si>
  <si>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</si>
  <si>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</si>
  <si>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</si>
  <si>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</si>
  <si>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</si>
  <si>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</si>
  <si>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</si>
  <si>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</si>
  <si>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</si>
  <si>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</si>
  <si>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</si>
  <si>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</si>
  <si>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</si>
  <si>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</si>
  <si>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</si>
  <si>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</si>
  <si>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</si>
  <si>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</si>
  <si>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</si>
  <si>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</si>
  <si>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</si>
  <si>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</si>
  <si>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</si>
  <si>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</si>
  <si>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</si>
  <si>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</si>
  <si>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</si>
  <si>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</si>
  <si>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</si>
  <si>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</si>
  <si>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</si>
  <si>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</si>
  <si>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</si>
  <si>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</si>
  <si>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</si>
  <si>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</si>
  <si>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</si>
  <si>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</si>
  <si>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</si>
  <si>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</si>
  <si>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</si>
  <si>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</si>
  <si>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</si>
  <si>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</si>
  <si>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</si>
  <si>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</si>
  <si>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</si>
  <si>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</si>
  <si>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</si>
  <si>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</si>
  <si>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</si>
  <si>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</si>
  <si>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</si>
  <si>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</si>
  <si>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</si>
  <si>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</si>
  <si>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</si>
  <si>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</si>
  <si>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</si>
  <si>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</si>
  <si>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</si>
  <si>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</si>
  <si>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</si>
  <si>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</si>
  <si>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</si>
  <si>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</si>
  <si>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</si>
  <si>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</si>
  <si>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</si>
  <si>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</si>
  <si>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</si>
  <si>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</si>
  <si>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</si>
  <si>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</si>
  <si>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</si>
  <si>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</si>
  <si>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</si>
  <si>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</si>
  <si>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</si>
  <si>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</si>
  <si>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</si>
  <si>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</si>
  <si>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</si>
  <si>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</si>
  <si>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</si>
  <si>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</si>
  <si>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</si>
  <si>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</si>
  <si>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</si>
  <si>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</si>
  <si>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</si>
  <si>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</si>
  <si>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</si>
  <si>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</si>
  <si>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</si>
  <si>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</si>
  <si>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</si>
  <si>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</si>
  <si>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</si>
  <si>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</si>
  <si>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</si>
  <si>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</si>
  <si>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</si>
  <si>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</si>
  <si>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</si>
  <si>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</si>
  <si>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</si>
  <si>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</si>
  <si>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</si>
  <si>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</si>
  <si>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</si>
  <si>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</si>
  <si>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</si>
  <si>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</si>
  <si>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</si>
  <si>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</si>
  <si>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</si>
  <si>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</si>
  <si>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</si>
  <si>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</si>
  <si>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</si>
  <si>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</si>
  <si>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</si>
  <si>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</si>
  <si>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</si>
  <si>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</si>
  <si>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</si>
  <si>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</si>
  <si>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</si>
  <si>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</si>
  <si>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</si>
  <si>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</si>
  <si>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</si>
  <si>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</si>
  <si>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</si>
  <si>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</si>
  <si>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</si>
  <si>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</si>
  <si>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</si>
  <si>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</si>
  <si>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</si>
  <si>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</si>
  <si>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</si>
  <si>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</si>
  <si>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</si>
  <si>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</si>
  <si>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</si>
  <si>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</si>
  <si>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</si>
  <si>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</si>
  <si>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</si>
  <si>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</si>
  <si>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</si>
  <si>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</si>
  <si>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</si>
  <si>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</si>
  <si>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</si>
  <si>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</si>
  <si>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</si>
  <si>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</si>
  <si>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</si>
  <si>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</si>
  <si>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</si>
  <si>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</si>
  <si>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</si>
  <si>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</si>
  <si>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</si>
  <si>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</si>
  <si>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</si>
  <si>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</si>
  <si>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</si>
  <si>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</si>
  <si>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</si>
  <si>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</si>
  <si>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</si>
  <si>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</si>
  <si>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</si>
  <si>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</si>
  <si>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</si>
  <si>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</si>
  <si>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</si>
  <si>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</si>
  <si>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</si>
  <si>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</si>
  <si>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</si>
  <si>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</si>
  <si>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</si>
  <si>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</si>
  <si>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</si>
  <si>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</si>
  <si>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</si>
  <si>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</si>
  <si>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</si>
  <si>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</si>
  <si>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</si>
  <si>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</si>
  <si>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</si>
  <si>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</si>
  <si>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</si>
  <si>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</si>
  <si>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</si>
  <si>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</si>
  <si>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</si>
  <si>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</si>
  <si>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</si>
  <si>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</si>
  <si>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</si>
  <si>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</si>
  <si>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</si>
  <si>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</si>
  <si>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</si>
  <si>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</si>
  <si>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</si>
  <si>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</si>
  <si>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</si>
  <si>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</si>
  <si>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</si>
  <si>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</si>
  <si>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</si>
  <si>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</si>
  <si>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</si>
  <si>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</si>
  <si>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</si>
  <si>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</si>
  <si>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</si>
  <si>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</si>
  <si>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</si>
  <si>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</si>
  <si>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</si>
  <si>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</si>
  <si>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</si>
  <si>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</si>
  <si>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</si>
  <si>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</si>
  <si>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</si>
  <si>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</si>
  <si>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</si>
  <si>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</si>
  <si>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</si>
  <si>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</si>
  <si>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</si>
  <si>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</si>
  <si>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</si>
  <si>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</si>
  <si>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</si>
  <si>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</si>
  <si>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</si>
  <si>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</si>
  <si>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</si>
  <si>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</si>
  <si>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</si>
  <si>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</si>
  <si>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</si>
  <si>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</si>
  <si>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</si>
  <si>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</si>
  <si>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</si>
  <si>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</si>
  <si>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</si>
  <si>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</si>
  <si>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</si>
  <si>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</si>
  <si>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</si>
  <si>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</si>
  <si>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</si>
  <si>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</si>
  <si>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</si>
  <si>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</si>
  <si>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</si>
  <si>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</si>
  <si>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</si>
  <si>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</si>
  <si>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</si>
  <si>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</si>
  <si>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</si>
  <si>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</si>
  <si>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</si>
  <si>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</si>
  <si>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</si>
  <si>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</si>
  <si>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</si>
  <si>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</si>
  <si>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</si>
  <si>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</si>
  <si>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</si>
  <si>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</si>
  <si>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</si>
  <si>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</si>
  <si>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</si>
  <si>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</si>
  <si>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</si>
  <si>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</si>
  <si>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</si>
  <si>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</si>
  <si>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</si>
  <si>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</si>
  <si>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</si>
  <si>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</si>
  <si>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</si>
  <si>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</si>
  <si>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</si>
  <si>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</si>
  <si>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</si>
  <si>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</si>
  <si>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</si>
  <si>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</si>
  <si>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</si>
  <si>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</si>
  <si>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</si>
  <si>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</si>
  <si>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</si>
  <si>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</si>
  <si>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</si>
  <si>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</si>
  <si>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</si>
  <si>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</si>
  <si>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</si>
  <si>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</si>
  <si>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</si>
  <si>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</si>
  <si>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</si>
  <si>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</si>
  <si>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</si>
  <si>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</si>
  <si>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</si>
  <si>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</si>
  <si>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</si>
  <si>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</si>
  <si>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</si>
  <si>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</si>
  <si>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</si>
  <si>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</si>
  <si>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</si>
  <si>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</si>
  <si>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</si>
  <si>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</si>
  <si>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</si>
  <si>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</si>
  <si>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</si>
  <si>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</si>
  <si>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</si>
  <si>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</si>
  <si>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</si>
  <si>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</si>
  <si>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</si>
  <si>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</si>
  <si>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</si>
  <si>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</si>
  <si>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</si>
  <si>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</si>
  <si>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</si>
  <si>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</si>
  <si>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</si>
  <si>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</si>
  <si>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</si>
  <si>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</si>
  <si>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</si>
  <si>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</si>
  <si>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</si>
  <si>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</si>
  <si>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</si>
  <si>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</si>
  <si>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</si>
  <si>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</si>
  <si>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</si>
  <si>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</si>
  <si>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</si>
  <si>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</si>
  <si>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</si>
  <si>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</si>
  <si>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</si>
  <si>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</si>
  <si>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</si>
  <si>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</si>
  <si>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</si>
  <si>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</si>
  <si>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</si>
  <si>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</si>
  <si>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</si>
  <si>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</si>
  <si>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</si>
  <si>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</si>
  <si>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</si>
  <si>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</si>
  <si>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</si>
  <si>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</si>
  <si>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</si>
  <si>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</si>
  <si>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</si>
  <si>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</si>
  <si>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</si>
  <si>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</si>
  <si>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</si>
  <si>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</si>
  <si>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</si>
  <si>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</si>
  <si>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</si>
  <si>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</si>
  <si>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</si>
  <si>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</si>
  <si>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</si>
  <si>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</si>
  <si>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</si>
  <si>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</si>
  <si>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</si>
  <si>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</si>
  <si>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</si>
  <si>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</si>
  <si>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</si>
  <si>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</si>
  <si>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</si>
  <si>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</si>
  <si>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</si>
  <si>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</si>
  <si>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</si>
  <si>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</si>
  <si>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</si>
  <si>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</si>
  <si>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</si>
  <si>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</si>
  <si>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</si>
  <si>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</si>
  <si>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</si>
  <si>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</si>
  <si>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</si>
  <si>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</si>
  <si>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</si>
  <si>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</si>
  <si>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</si>
  <si>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</si>
  <si>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</si>
  <si>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</si>
  <si>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</si>
  <si>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</si>
  <si>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</si>
  <si>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</si>
  <si>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</si>
  <si>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</si>
  <si>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</si>
  <si>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</si>
  <si>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</si>
  <si>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</si>
  <si>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</si>
  <si>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</si>
  <si>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</si>
  <si>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</si>
  <si>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</si>
  <si>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</si>
  <si>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</si>
  <si>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</si>
  <si>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</si>
  <si>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</si>
  <si>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</si>
  <si>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</si>
  <si>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</si>
  <si>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</si>
  <si>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</si>
  <si>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</si>
  <si>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</si>
  <si>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</si>
  <si>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</si>
  <si>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</si>
  <si>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</si>
  <si>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</si>
  <si>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</si>
  <si>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</si>
  <si>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</si>
  <si>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</si>
  <si>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</si>
  <si>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</si>
  <si>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</si>
  <si>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</si>
  <si>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</si>
  <si>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</si>
  <si>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</si>
  <si>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</si>
  <si>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</si>
  <si>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</si>
  <si>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</si>
  <si>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</si>
  <si>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</si>
  <si>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</si>
  <si>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</si>
  <si>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</si>
  <si>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</si>
  <si>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</si>
  <si>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</si>
  <si>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</si>
  <si>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</si>
  <si>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</si>
  <si>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</si>
  <si>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</si>
  <si>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</si>
  <si>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</si>
  <si>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</si>
  <si>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</si>
  <si>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</si>
  <si>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</si>
  <si>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</si>
  <si>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</si>
  <si>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</si>
  <si>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</si>
  <si>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</si>
  <si>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</si>
  <si>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</si>
  <si>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</si>
  <si>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</si>
  <si>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</si>
  <si>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</si>
  <si>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</si>
  <si>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</si>
  <si>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</si>
  <si>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</si>
  <si>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</si>
  <si>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</si>
  <si>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</si>
  <si>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</si>
  <si>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</si>
  <si>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</si>
  <si>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</si>
  <si>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</si>
  <si>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</si>
  <si>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</si>
  <si>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</si>
  <si>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</si>
  <si>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</si>
  <si>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</si>
  <si>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</si>
  <si>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</si>
  <si>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</si>
  <si>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</si>
  <si>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</si>
  <si>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</si>
  <si>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</si>
  <si>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</si>
  <si>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</si>
  <si>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</si>
  <si>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</si>
  <si>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</si>
  <si>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</si>
  <si>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</si>
  <si>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</si>
  <si>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</si>
  <si>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</si>
  <si>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</si>
  <si>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</si>
  <si>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</si>
  <si>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</si>
  <si>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</si>
  <si>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</si>
  <si>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</si>
  <si>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</si>
  <si>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</si>
  <si>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</si>
  <si>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</si>
  <si>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</si>
  <si>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</si>
  <si>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</si>
  <si>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</si>
  <si>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</si>
  <si>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</si>
  <si>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</si>
  <si>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</si>
  <si>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</si>
  <si>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</si>
  <si>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</si>
  <si>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</si>
  <si>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</si>
  <si>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</si>
  <si>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</si>
  <si>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</si>
  <si>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</si>
  <si>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</si>
  <si>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</si>
  <si>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</si>
  <si>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</si>
  <si>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</si>
  <si>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</si>
  <si>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</si>
  <si>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</si>
  <si>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</si>
  <si>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</si>
  <si>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</si>
  <si>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</si>
  <si>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</si>
  <si>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</si>
  <si>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</si>
  <si>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</si>
  <si>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</si>
  <si>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</si>
  <si>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</si>
  <si>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</si>
  <si>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</si>
  <si>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</si>
  <si>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</si>
  <si>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</si>
  <si>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</si>
  <si>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</si>
  <si>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</si>
  <si>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</si>
  <si>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</si>
  <si>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</si>
  <si>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</si>
  <si>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</si>
  <si>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</si>
  <si>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</si>
  <si>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</si>
  <si>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</si>
  <si>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</si>
  <si>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</si>
  <si>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</si>
  <si>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</si>
  <si>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</si>
  <si>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</si>
  <si>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</si>
  <si>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</si>
  <si>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</si>
  <si>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</si>
  <si>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</si>
  <si>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</si>
  <si>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</si>
  <si>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</si>
  <si>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</si>
  <si>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</si>
  <si>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</si>
  <si>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</si>
  <si>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</si>
  <si>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</si>
  <si>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</si>
  <si>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</si>
  <si>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</si>
  <si>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</si>
  <si>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</si>
  <si>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</si>
  <si>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</si>
  <si>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</si>
  <si>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</si>
  <si>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</si>
  <si>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</si>
  <si>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</si>
  <si>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</si>
  <si>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</si>
  <si>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</si>
  <si>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</si>
  <si>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</si>
  <si>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</si>
  <si>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</si>
  <si>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</si>
  <si>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</si>
  <si>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</si>
  <si>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</si>
  <si>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</si>
  <si>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</si>
  <si>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</si>
  <si>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</si>
  <si>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</si>
  <si>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</si>
  <si>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</si>
  <si>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</si>
  <si>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</si>
  <si>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</si>
  <si>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</si>
  <si>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</si>
  <si>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</si>
  <si>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</si>
  <si>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</si>
  <si>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</si>
  <si>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</si>
  <si>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</si>
  <si>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</si>
  <si>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</si>
  <si>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</si>
  <si>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</si>
  <si>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</si>
  <si>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</si>
  <si>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</si>
  <si>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</si>
  <si>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</si>
  <si>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</si>
  <si>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</si>
  <si>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</si>
  <si>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</si>
  <si>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</si>
  <si>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</si>
  <si>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</si>
  <si>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</si>
  <si>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</si>
  <si>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</si>
  <si>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</si>
  <si>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</si>
  <si>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</si>
  <si>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</si>
  <si>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</si>
  <si>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</si>
  <si>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</si>
  <si>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</si>
  <si>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</si>
  <si>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</si>
  <si>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</si>
  <si>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</si>
  <si>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</si>
  <si>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</si>
  <si>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</si>
  <si>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</si>
  <si>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</si>
  <si>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</si>
  <si>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</si>
  <si>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</si>
  <si>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</si>
  <si>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</si>
  <si>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</si>
  <si>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</si>
  <si>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</si>
  <si>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</si>
  <si>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</si>
  <si>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</si>
  <si>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</si>
  <si>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</si>
  <si>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</si>
  <si>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</si>
  <si>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</si>
  <si>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</si>
  <si>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</si>
  <si>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</si>
  <si>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</si>
  <si>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</si>
  <si>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</si>
  <si>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</si>
  <si>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</si>
  <si>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</si>
  <si>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</si>
  <si>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</si>
  <si>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</si>
  <si>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</si>
  <si>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</si>
  <si>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</si>
  <si>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</si>
  <si>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</si>
  <si>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</si>
  <si>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</si>
  <si>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</si>
  <si>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</si>
  <si>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</si>
  <si>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</si>
  <si>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</si>
  <si>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</si>
  <si>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</si>
  <si>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</si>
  <si>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</si>
  <si>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</si>
  <si>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</si>
  <si>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</si>
  <si>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</si>
  <si>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</si>
  <si>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</si>
  <si>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</si>
  <si>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</si>
  <si>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</si>
  <si>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</si>
  <si>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</si>
  <si>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</si>
  <si>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</si>
  <si>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</si>
  <si>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</si>
  <si>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</si>
  <si>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</si>
  <si>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</si>
  <si>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</si>
  <si>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</si>
  <si>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</si>
  <si>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</si>
  <si>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</si>
  <si>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</si>
  <si>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</si>
  <si>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</si>
  <si>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</si>
  <si>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</si>
  <si>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</si>
  <si>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</si>
  <si>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</si>
  <si>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</si>
  <si>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</si>
  <si>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</si>
  <si>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</si>
  <si>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</si>
  <si>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</si>
  <si>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</si>
  <si>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</si>
  <si>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</si>
  <si>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</si>
  <si>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</si>
  <si>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</si>
  <si>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</si>
  <si>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</si>
  <si>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</si>
  <si>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</si>
  <si>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</si>
  <si>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</si>
  <si>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</si>
  <si>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</si>
  <si>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</si>
  <si>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</si>
  <si>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</si>
  <si>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</si>
  <si>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</si>
  <si>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</si>
  <si>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</si>
  <si>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</si>
  <si>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</si>
  <si>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</si>
  <si>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</si>
  <si>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</si>
  <si>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</si>
  <si>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</si>
  <si>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</si>
  <si>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</si>
  <si>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</si>
  <si>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</si>
  <si>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</si>
  <si>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</si>
  <si>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</si>
  <si>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</si>
  <si>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</si>
  <si>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</si>
  <si>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</si>
  <si>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</si>
  <si>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</si>
  <si>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</si>
  <si>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</si>
  <si>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</si>
  <si>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</si>
  <si>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</si>
  <si>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</si>
  <si>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</si>
  <si>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</si>
  <si>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</si>
  <si>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</si>
  <si>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</si>
  <si>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</si>
  <si>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</si>
  <si>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</si>
  <si>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</si>
  <si>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</si>
  <si>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</si>
  <si>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</si>
  <si>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</si>
  <si>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</si>
  <si>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</si>
  <si>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</si>
  <si>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</si>
  <si>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</si>
  <si>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</si>
  <si>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</si>
  <si>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</si>
  <si>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</si>
  <si>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</si>
  <si>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</si>
  <si>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</si>
  <si>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</si>
  <si>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</si>
  <si>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</si>
  <si>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</si>
  <si>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</si>
  <si>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</si>
  <si>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</si>
  <si>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</si>
  <si>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</si>
  <si>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</si>
  <si>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</si>
  <si>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</si>
  <si>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</si>
  <si>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</si>
  <si>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</si>
  <si>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</si>
  <si>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</si>
  <si>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</si>
  <si>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</si>
  <si>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</si>
  <si>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</si>
  <si>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</si>
  <si>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</si>
  <si>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</si>
  <si>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</si>
  <si>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</si>
  <si>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</si>
  <si>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</si>
  <si>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</si>
  <si>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</si>
  <si>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</si>
  <si>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</si>
  <si>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</si>
  <si>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</si>
  <si>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</si>
  <si>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</si>
  <si>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</si>
  <si>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</si>
  <si>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</si>
  <si>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</si>
  <si>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</si>
  <si>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</si>
  <si>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</si>
  <si>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</si>
  <si>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</si>
  <si>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</si>
  <si>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</si>
  <si>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</si>
  <si>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</si>
  <si>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</si>
  <si>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</si>
  <si>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</si>
  <si>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</si>
  <si>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</si>
  <si>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</si>
  <si>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</si>
  <si>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</si>
  <si>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</si>
  <si>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</si>
  <si>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</si>
  <si>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</si>
  <si>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</si>
  <si>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</si>
  <si>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</si>
  <si>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</si>
  <si>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</si>
  <si>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</si>
  <si>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</si>
  <si>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</si>
  <si>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</si>
  <si>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</si>
  <si>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</si>
  <si>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</si>
  <si>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</si>
  <si>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</si>
  <si>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</si>
  <si>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</si>
  <si>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</si>
  <si>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</si>
  <si>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</si>
  <si>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</si>
  <si>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</si>
  <si>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</si>
  <si>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</si>
  <si>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</si>
  <si>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</si>
  <si>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</si>
  <si>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</si>
  <si>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</si>
  <si>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</si>
  <si>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</si>
  <si>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</si>
  <si>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</si>
  <si>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</si>
  <si>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</si>
  <si>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</si>
  <si>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</si>
  <si>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</si>
  <si>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</si>
  <si>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</si>
  <si>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</si>
  <si>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</si>
  <si>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</si>
  <si>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</si>
  <si>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</si>
  <si>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</si>
  <si>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</si>
  <si>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</si>
  <si>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</si>
  <si>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</si>
  <si>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</si>
  <si>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</si>
  <si>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</si>
  <si>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</si>
  <si>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</si>
  <si>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</si>
  <si>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</si>
  <si>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</si>
  <si>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</si>
  <si>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</si>
  <si>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</si>
  <si>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</si>
  <si>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</si>
  <si>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</si>
  <si>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</si>
  <si>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</si>
  <si>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</si>
  <si>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</si>
  <si>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</si>
  <si>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</si>
  <si>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</si>
  <si>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</si>
  <si>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</si>
  <si>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</si>
  <si>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</si>
  <si>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</si>
  <si>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</si>
  <si>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</si>
  <si>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</si>
  <si>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</si>
  <si>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</si>
  <si>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</si>
  <si>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</si>
  <si>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</si>
  <si>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</si>
  <si>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</si>
  <si>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</si>
  <si>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</si>
  <si>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</si>
  <si>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</si>
  <si>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</si>
  <si>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</si>
  <si>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</si>
  <si>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</si>
  <si>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</si>
  <si>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</si>
  <si>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</si>
  <si>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</si>
  <si>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</si>
  <si>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</si>
  <si>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</si>
  <si>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</si>
  <si>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</si>
  <si>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</si>
  <si>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</si>
  <si>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</si>
  <si>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</si>
  <si>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</si>
  <si>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</si>
  <si>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</si>
  <si>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</si>
  <si>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</si>
  <si>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</si>
  <si>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</si>
  <si>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</si>
  <si>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</si>
  <si>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</si>
  <si>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</si>
  <si>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</si>
  <si>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</si>
  <si>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</si>
  <si>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</si>
  <si>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</si>
  <si>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</si>
  <si>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</si>
  <si>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</si>
  <si>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</si>
  <si>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</si>
  <si>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</si>
  <si>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</si>
  <si>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</si>
  <si>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</si>
  <si>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</si>
  <si>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</si>
  <si>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</si>
  <si>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</si>
  <si>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</si>
  <si>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</si>
  <si>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</si>
  <si>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</si>
  <si>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</si>
  <si>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</si>
  <si>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</si>
  <si>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</si>
  <si>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</si>
  <si>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</si>
  <si>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</si>
  <si>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</si>
  <si>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</si>
  <si>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</si>
  <si>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</si>
  <si>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</si>
  <si>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</si>
  <si>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</si>
  <si>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</si>
  <si>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</si>
  <si>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</si>
  <si>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</si>
  <si>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</si>
  <si>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</si>
  <si>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</si>
  <si>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</si>
  <si>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</si>
  <si>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</si>
  <si>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</si>
  <si>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</si>
  <si>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</si>
  <si>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</si>
  <si>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</si>
  <si>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</si>
  <si>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</si>
  <si>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</si>
  <si>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</si>
  <si>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</si>
  <si>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</si>
  <si>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</si>
  <si>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</si>
  <si>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</si>
  <si>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</si>
  <si>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</si>
  <si>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</si>
  <si>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</si>
  <si>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</si>
  <si>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</si>
  <si>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</si>
  <si>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</si>
  <si>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</si>
  <si>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</si>
  <si>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</si>
  <si>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</si>
  <si>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</si>
  <si>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</si>
  <si>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</si>
  <si>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</si>
  <si>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</si>
  <si>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</si>
  <si>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</si>
  <si>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</si>
  <si>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</si>
  <si>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</si>
  <si>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</si>
  <si>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</si>
  <si>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</si>
  <si>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</si>
  <si>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</si>
  <si>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</si>
  <si>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</si>
  <si>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</si>
  <si>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</si>
  <si>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</si>
  <si>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</si>
  <si>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</si>
  <si>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</si>
  <si>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</si>
  <si>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</si>
  <si>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</si>
  <si>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</si>
  <si>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</si>
  <si>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</si>
  <si>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</si>
  <si>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</si>
  <si>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</si>
  <si>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</si>
  <si>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</si>
  <si>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</si>
  <si>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</si>
  <si>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</si>
  <si>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</si>
  <si>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</si>
  <si>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</si>
  <si>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</si>
  <si>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</si>
  <si>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</si>
  <si>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</si>
  <si>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</si>
  <si>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</si>
  <si>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</si>
  <si>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</si>
  <si>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</si>
  <si>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</si>
  <si>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</si>
  <si>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</si>
  <si>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</si>
  <si>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</si>
  <si>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</si>
  <si>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</si>
  <si>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</si>
  <si>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</si>
  <si>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</si>
  <si>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</si>
  <si>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</si>
  <si>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</si>
  <si>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</si>
  <si>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</si>
  <si>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</si>
  <si>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</si>
  <si>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</si>
  <si>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</si>
  <si>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</si>
  <si>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</si>
  <si>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</si>
  <si>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</si>
  <si>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</si>
  <si>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</si>
  <si>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</si>
  <si>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</si>
  <si>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</si>
  <si>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</si>
  <si>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</si>
  <si>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</si>
  <si>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</si>
  <si>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</si>
  <si>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</si>
  <si>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</si>
  <si>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</si>
  <si>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</si>
  <si>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</si>
  <si>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</si>
  <si>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</si>
  <si>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</si>
  <si>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</si>
  <si>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</si>
  <si>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</si>
  <si>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</si>
  <si>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</si>
  <si>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</si>
  <si>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</si>
  <si>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</si>
  <si>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</si>
  <si>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</si>
  <si>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</si>
  <si>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</si>
  <si>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</si>
  <si>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</si>
  <si>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</si>
  <si>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</si>
  <si>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</si>
  <si>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</si>
  <si>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</si>
  <si>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</si>
  <si>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</si>
  <si>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</si>
  <si>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</si>
  <si>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</si>
  <si>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</si>
  <si>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</si>
  <si>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</si>
  <si>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</si>
  <si>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</si>
  <si>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</si>
  <si>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</si>
  <si>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</si>
  <si>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</si>
  <si>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</si>
  <si>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</si>
  <si>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</si>
  <si>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</si>
  <si>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</si>
  <si>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</si>
  <si>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</si>
  <si>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</si>
  <si>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</si>
  <si>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</si>
  <si>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</si>
  <si>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</si>
  <si>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</si>
  <si>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</si>
  <si>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</si>
  <si>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</si>
  <si>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</si>
  <si>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</si>
  <si>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</si>
  <si>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</si>
  <si>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</si>
  <si>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</si>
  <si>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</si>
  <si>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</si>
  <si>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</si>
  <si>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</si>
  <si>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</si>
  <si>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</si>
  <si>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</si>
  <si>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</si>
  <si>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</si>
  <si>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</si>
  <si>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</si>
  <si>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</si>
  <si>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</si>
  <si>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</si>
  <si>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</si>
  <si>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</si>
  <si>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</si>
  <si>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</si>
  <si>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</si>
  <si>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</si>
  <si>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</si>
  <si>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</si>
  <si>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</si>
  <si>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</si>
  <si>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</si>
  <si>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</si>
  <si>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</si>
  <si>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</si>
  <si>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</si>
  <si>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</si>
  <si>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</si>
  <si>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</si>
  <si>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</si>
  <si>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</si>
  <si>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</si>
  <si>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</si>
  <si>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</si>
  <si>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</si>
  <si>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</si>
  <si>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</si>
  <si>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</si>
  <si>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</si>
  <si>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</si>
  <si>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</si>
  <si>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</si>
  <si>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</si>
  <si>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</si>
  <si>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</si>
  <si>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</si>
  <si>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</si>
  <si>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</si>
  <si>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</si>
  <si>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</si>
  <si>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</si>
  <si>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</si>
  <si>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</si>
  <si>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</si>
  <si>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</si>
  <si>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</si>
  <si>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</si>
  <si>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</si>
  <si>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</si>
  <si>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</si>
  <si>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</si>
  <si>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</si>
  <si>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</si>
  <si>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</si>
  <si>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</si>
  <si>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</si>
  <si>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</si>
  <si>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</si>
  <si>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</si>
  <si>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</si>
  <si>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</si>
  <si>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</si>
  <si>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</si>
  <si>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</si>
  <si>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</si>
  <si>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</si>
  <si>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</si>
  <si>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</si>
  <si>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</si>
  <si>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</si>
  <si>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</si>
  <si>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</si>
  <si>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</si>
  <si>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</si>
  <si>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</si>
  <si>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</si>
  <si>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</si>
  <si>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</si>
  <si>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</si>
  <si>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</si>
  <si>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</si>
  <si>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</si>
  <si>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</si>
  <si>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</si>
  <si>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</si>
  <si>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</si>
  <si>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</si>
  <si>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</si>
  <si>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</si>
  <si>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</si>
  <si>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</si>
  <si>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</si>
  <si>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</si>
  <si>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</si>
  <si>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</si>
  <si>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</si>
  <si>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</si>
  <si>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</si>
  <si>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</si>
  <si>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</si>
  <si>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</si>
  <si>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</si>
  <si>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</si>
  <si>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</si>
  <si>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</si>
  <si>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</si>
  <si>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</si>
  <si>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</si>
  <si>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</si>
  <si>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</si>
  <si>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</si>
  <si>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</si>
  <si>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</si>
  <si>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</si>
  <si>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</si>
  <si>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</si>
  <si>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</si>
  <si>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</si>
  <si>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</si>
  <si>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</si>
  <si>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</si>
  <si>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</si>
  <si>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</si>
  <si>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</si>
  <si>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</si>
  <si>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</si>
  <si>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</si>
  <si>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</si>
  <si>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</si>
  <si>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</si>
  <si>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</si>
  <si>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</si>
  <si>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</si>
  <si>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</si>
  <si>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</si>
  <si>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</si>
  <si>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</si>
  <si>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</si>
  <si>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</si>
  <si>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</si>
  <si>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</si>
  <si>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</si>
  <si>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</si>
  <si>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</si>
  <si>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</si>
  <si>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</si>
  <si>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</si>
  <si>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</si>
  <si>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</si>
  <si>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</si>
  <si>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</si>
  <si>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</si>
  <si>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</si>
  <si>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</si>
  <si>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</si>
  <si>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</si>
  <si>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</si>
  <si>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</si>
  <si>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</si>
  <si>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</si>
  <si>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</si>
  <si>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</si>
  <si>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</si>
  <si>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</si>
  <si>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</si>
  <si>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</si>
  <si>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</si>
  <si>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</si>
  <si>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</si>
  <si>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</si>
  <si>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</si>
  <si>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</si>
  <si>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</si>
  <si>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</si>
  <si>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</si>
  <si>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</si>
  <si>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</si>
  <si>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</si>
  <si>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</si>
  <si>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</si>
  <si>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</si>
  <si>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</si>
  <si>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</si>
  <si>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</si>
  <si>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</si>
  <si>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</si>
  <si>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</si>
  <si>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</si>
  <si>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</si>
  <si>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</si>
  <si>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</si>
  <si>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</si>
  <si>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</si>
  <si>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</si>
  <si>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</si>
  <si>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</si>
  <si>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</si>
  <si>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</si>
  <si>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</si>
  <si>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</si>
  <si>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</si>
  <si>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</si>
  <si>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</si>
  <si>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</si>
  <si>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</si>
  <si>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</si>
  <si>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</si>
  <si>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</si>
  <si>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</si>
  <si>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</si>
  <si>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</si>
  <si>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</si>
  <si>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</si>
  <si>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</si>
  <si>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</si>
  <si>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</si>
  <si>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</si>
  <si>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</si>
  <si>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</si>
  <si>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</si>
  <si>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</si>
  <si>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</si>
  <si>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</si>
  <si>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</si>
  <si>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</si>
  <si>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</si>
  <si>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</si>
  <si>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</si>
  <si>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</si>
  <si>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</si>
  <si>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</si>
  <si>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</si>
  <si>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</si>
  <si>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</si>
  <si>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</si>
  <si>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</si>
  <si>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</si>
  <si>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</si>
  <si>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</si>
  <si>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</si>
  <si>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</si>
  <si>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</si>
  <si>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</si>
  <si>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</si>
  <si>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</si>
  <si>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</si>
  <si>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</si>
  <si>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</si>
  <si>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</si>
  <si>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</si>
  <si>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</si>
  <si>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</si>
  <si>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</si>
  <si>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</si>
  <si>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</si>
  <si>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</si>
  <si>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</si>
  <si>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</si>
  <si>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</si>
  <si>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</si>
  <si>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</si>
  <si>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</si>
  <si>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</si>
  <si>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</si>
  <si>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</si>
  <si>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</si>
  <si>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</si>
  <si>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</si>
  <si>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</si>
  <si>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</si>
  <si>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</si>
  <si>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</si>
  <si>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</si>
  <si>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</si>
  <si>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</si>
  <si>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</si>
  <si>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</si>
  <si>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</si>
  <si>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</si>
  <si>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</si>
  <si>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</si>
  <si>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</si>
  <si>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</si>
  <si>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</si>
  <si>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</si>
  <si>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</si>
  <si>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</si>
  <si>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</si>
  <si>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</si>
  <si>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</si>
  <si>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</si>
  <si>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</si>
  <si>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</si>
  <si>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</si>
  <si>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</si>
  <si>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</si>
  <si>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</si>
  <si>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</si>
  <si>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</si>
  <si>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</si>
  <si>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</si>
  <si>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</si>
  <si>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</si>
  <si>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</si>
  <si>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</si>
  <si>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</si>
  <si>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</si>
  <si>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</si>
  <si>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</si>
  <si>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</si>
  <si>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</si>
  <si>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</si>
  <si>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</si>
  <si>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</si>
  <si>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</si>
  <si>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</si>
  <si>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</si>
  <si>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</si>
  <si>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</si>
  <si>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</si>
  <si>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</si>
  <si>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</si>
  <si>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</si>
  <si>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</si>
  <si>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</si>
  <si>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</si>
  <si>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</si>
  <si>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</si>
  <si>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</si>
  <si>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</si>
  <si>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</si>
  <si>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</si>
  <si>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</si>
  <si>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</si>
  <si>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</si>
  <si>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</si>
  <si>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</si>
  <si>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</si>
  <si>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</si>
  <si>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</si>
  <si>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</si>
  <si>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</si>
  <si>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</si>
  <si>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</si>
  <si>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</si>
  <si>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</si>
  <si>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</si>
  <si>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</si>
  <si>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</si>
  <si>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</si>
  <si>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</si>
  <si>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</si>
  <si>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</si>
  <si>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</si>
  <si>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</si>
  <si>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</si>
  <si>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</si>
  <si>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</si>
  <si>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</si>
  <si>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</si>
  <si>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</si>
  <si>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</si>
  <si>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</si>
  <si>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</si>
  <si>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</si>
  <si>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</si>
  <si>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</si>
  <si>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</si>
  <si>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</si>
  <si>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</si>
  <si>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</si>
  <si>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</si>
  <si>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</si>
  <si>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</si>
  <si>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</si>
  <si>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</si>
  <si>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</si>
  <si>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</si>
  <si>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</si>
  <si>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</si>
  <si>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</si>
  <si>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</si>
  <si>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</si>
  <si>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</si>
  <si>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</si>
  <si>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</si>
  <si>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</si>
  <si>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</si>
  <si>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</si>
  <si>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</si>
  <si>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</si>
  <si>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</si>
  <si>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</si>
  <si>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</si>
  <si>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</si>
  <si>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</si>
  <si>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</si>
  <si>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</si>
  <si>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</si>
  <si>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</si>
  <si>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</si>
  <si>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</si>
  <si>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</si>
  <si>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</si>
  <si>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</si>
  <si>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</si>
  <si>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</si>
  <si>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</si>
  <si>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</si>
  <si>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</si>
  <si>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</si>
  <si>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</si>
  <si>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</si>
  <si>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</si>
  <si>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</si>
  <si>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</si>
  <si>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</si>
  <si>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</si>
  <si>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</si>
  <si>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</si>
  <si>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</si>
  <si>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</si>
  <si>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</si>
  <si>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</si>
  <si>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</si>
  <si>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</si>
  <si>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</si>
  <si>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</si>
  <si>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</si>
  <si>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</si>
  <si>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</si>
  <si>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</si>
  <si>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</si>
  <si>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</si>
  <si>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</si>
  <si>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</si>
  <si>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</si>
  <si>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</si>
  <si>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</si>
  <si>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</si>
  <si>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</si>
  <si>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</si>
  <si>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</si>
  <si>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</si>
  <si>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</si>
  <si>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</si>
  <si>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</si>
  <si>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</si>
  <si>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</si>
  <si>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</si>
  <si>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</si>
  <si>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</si>
  <si>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</si>
  <si>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</si>
  <si>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</si>
  <si>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</si>
  <si>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</si>
  <si>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</si>
  <si>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</si>
  <si>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</si>
  <si>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</si>
  <si>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</si>
  <si>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</si>
  <si>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</si>
  <si>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</si>
  <si>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</si>
  <si>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</si>
  <si>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</si>
  <si>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</si>
  <si>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</si>
  <si>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</si>
  <si>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</si>
  <si>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</si>
  <si>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</si>
  <si>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</si>
  <si>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</si>
  <si>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</si>
  <si>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</si>
  <si>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</si>
  <si>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</si>
  <si>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</si>
  <si>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</si>
  <si>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</si>
  <si>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</si>
  <si>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</si>
  <si>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</si>
  <si>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</si>
  <si>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</si>
  <si>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</si>
  <si>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</si>
  <si>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</si>
  <si>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</si>
  <si>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</si>
  <si>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</si>
  <si>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</si>
  <si>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</si>
  <si>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</si>
  <si>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</si>
  <si>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</si>
  <si>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</si>
  <si>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</si>
  <si>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</si>
  <si>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</si>
  <si>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</si>
  <si>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</si>
  <si>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</si>
  <si>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</si>
  <si>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</si>
  <si>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</si>
  <si>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</si>
  <si>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</si>
  <si>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</si>
  <si>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</si>
  <si>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</si>
  <si>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</si>
  <si>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</si>
  <si>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</si>
  <si>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</si>
  <si>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</si>
  <si>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</si>
  <si>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</si>
  <si>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</si>
  <si>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</si>
  <si>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</si>
  <si>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</si>
  <si>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</si>
  <si>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</si>
  <si>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</si>
  <si>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</si>
  <si>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</si>
  <si>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</si>
  <si>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</si>
  <si>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</si>
  <si>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</si>
  <si>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</si>
  <si>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</si>
  <si>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</si>
  <si>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</si>
  <si>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</si>
  <si>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</si>
  <si>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</si>
  <si>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</si>
  <si>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</si>
  <si>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</si>
  <si>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</si>
  <si>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</si>
  <si>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</si>
  <si>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</si>
  <si>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</si>
  <si>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</si>
  <si>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</si>
  <si>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</si>
  <si>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</si>
  <si>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</si>
  <si>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</si>
  <si>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</si>
  <si>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</si>
  <si>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</si>
  <si>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</si>
  <si>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</si>
  <si>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</si>
  <si>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</si>
  <si>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</si>
  <si>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</si>
  <si>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</si>
  <si>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</si>
  <si>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</si>
  <si>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</si>
  <si>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</si>
  <si>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</si>
  <si>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</si>
  <si>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</si>
  <si>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</si>
  <si>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</si>
  <si>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</si>
  <si>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</si>
  <si>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</si>
  <si>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</si>
  <si>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</si>
  <si>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</si>
  <si>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</si>
  <si>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</si>
  <si>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</si>
  <si>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</si>
  <si>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</si>
  <si>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</si>
  <si>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</si>
  <si>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</si>
  <si>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</si>
  <si>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</si>
  <si>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</si>
  <si>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</si>
  <si>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</si>
  <si>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</si>
  <si>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</si>
  <si>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</si>
  <si>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</si>
  <si>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</si>
  <si>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</si>
  <si>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</si>
  <si>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</si>
  <si>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</si>
  <si>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</si>
  <si>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</si>
  <si>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</si>
  <si>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</si>
  <si>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</si>
  <si>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</si>
  <si>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</si>
  <si>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</si>
  <si>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</si>
  <si>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</si>
  <si>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</si>
  <si>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</si>
  <si>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</si>
  <si>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</si>
  <si>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</si>
  <si>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</si>
  <si>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</si>
  <si>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</si>
  <si>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</si>
  <si>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</si>
  <si>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</si>
  <si>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</si>
  <si>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</si>
  <si>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</si>
  <si>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</si>
  <si>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</si>
  <si>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</si>
  <si>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</si>
  <si>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</si>
  <si>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</si>
  <si>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</si>
  <si>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</si>
  <si>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</si>
  <si>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</si>
  <si>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</si>
  <si>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</si>
  <si>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</si>
  <si>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</si>
  <si>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</si>
  <si>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</si>
  <si>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</si>
  <si>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</si>
  <si>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</si>
  <si>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</si>
  <si>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</si>
  <si>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</si>
  <si>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</si>
  <si>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</si>
  <si>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</si>
  <si>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</si>
  <si>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</si>
  <si>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</si>
  <si>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</si>
  <si>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</si>
  <si>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</si>
  <si>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</si>
  <si>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</si>
  <si>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</si>
  <si>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</si>
  <si>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</si>
  <si>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</si>
  <si>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</si>
  <si>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</si>
  <si>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</si>
  <si>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</si>
  <si>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</si>
  <si>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</si>
  <si>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</si>
  <si>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</si>
  <si>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</si>
  <si>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</si>
  <si>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</si>
  <si>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</si>
  <si>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</si>
  <si>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</si>
  <si>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</si>
  <si>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</si>
  <si>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</si>
  <si>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</si>
  <si>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</si>
  <si>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</si>
  <si>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</si>
  <si>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</si>
  <si>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</si>
  <si>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</si>
  <si>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</si>
  <si>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</si>
  <si>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</si>
  <si>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</si>
  <si>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</si>
  <si>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</si>
  <si>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</si>
  <si>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</si>
  <si>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</si>
  <si>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</si>
  <si>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</si>
  <si>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</si>
  <si>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</si>
  <si>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</si>
  <si>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</si>
  <si>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</si>
  <si>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</si>
  <si>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</si>
  <si>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</si>
  <si>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</si>
  <si>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</si>
  <si>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</si>
  <si>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</si>
  <si>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</si>
  <si>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</si>
  <si>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</si>
  <si>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</si>
  <si>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</si>
  <si>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</si>
  <si>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</si>
  <si>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</si>
  <si>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</si>
  <si>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</si>
  <si>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</si>
  <si>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</si>
  <si>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</si>
  <si>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</si>
  <si>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</si>
  <si>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</si>
  <si>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</si>
  <si>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</si>
  <si>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</si>
  <si>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</si>
  <si>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</si>
  <si>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</si>
  <si>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</si>
  <si>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</si>
  <si>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</si>
  <si>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</si>
  <si>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</si>
  <si>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</si>
  <si>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</si>
  <si>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</si>
  <si>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</si>
  <si>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</si>
  <si>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</si>
  <si>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</si>
  <si>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</si>
  <si>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</si>
  <si>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</si>
  <si>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</si>
  <si>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</si>
  <si>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</si>
  <si>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</si>
  <si>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</si>
  <si>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</si>
  <si>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</si>
  <si>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</si>
  <si>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</si>
  <si>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</si>
  <si>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</si>
  <si>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</si>
  <si>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</si>
  <si>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</si>
  <si>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</si>
  <si>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</si>
  <si>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</si>
  <si>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</si>
  <si>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</si>
  <si>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</si>
  <si>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</si>
  <si>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</si>
  <si>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</si>
  <si>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</si>
  <si>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</si>
  <si>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</si>
  <si>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</si>
  <si>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</si>
  <si>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</si>
  <si>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</si>
  <si>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</si>
  <si>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</si>
  <si>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</si>
  <si>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</si>
  <si>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</si>
  <si>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</si>
  <si>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</si>
  <si>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</si>
  <si>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</si>
  <si>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</si>
  <si>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</si>
  <si>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</si>
  <si>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</si>
  <si>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</si>
  <si>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</si>
  <si>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</si>
  <si>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</si>
  <si>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</si>
  <si>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</si>
  <si>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</si>
  <si>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</si>
  <si>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</si>
  <si>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</si>
  <si>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</si>
  <si>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</si>
  <si>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</si>
  <si>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</si>
  <si>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</si>
  <si>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</si>
  <si>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</si>
  <si>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</si>
  <si>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</si>
  <si>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</si>
  <si>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</si>
  <si>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</si>
  <si>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</si>
  <si>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</si>
  <si>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</si>
  <si>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</si>
  <si>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</si>
  <si>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</si>
  <si>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</si>
  <si>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</si>
  <si>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</si>
  <si>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</si>
  <si>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</si>
  <si>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</si>
  <si>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</si>
  <si>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</si>
  <si>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</si>
  <si>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</si>
  <si>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</si>
  <si>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</si>
  <si>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</si>
  <si>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</si>
  <si>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</si>
  <si>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</si>
  <si>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</si>
  <si>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</si>
  <si>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</si>
  <si>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</si>
  <si>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</si>
  <si>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</si>
  <si>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</si>
  <si>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</si>
  <si>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</si>
  <si>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</si>
  <si>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</si>
  <si>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</si>
  <si>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</si>
  <si>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</si>
  <si>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</si>
  <si>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</si>
  <si>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</si>
  <si>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</si>
  <si>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</si>
  <si>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</si>
  <si>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</si>
  <si>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</si>
  <si>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</si>
  <si>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</si>
  <si>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</si>
  <si>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</si>
  <si>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</si>
  <si>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</si>
  <si>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</si>
  <si>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</si>
  <si>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</si>
  <si>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</si>
  <si>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</si>
  <si>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</si>
  <si>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</si>
  <si>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</si>
  <si>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</si>
  <si>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</si>
  <si>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</si>
  <si>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</si>
  <si>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</si>
  <si>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</si>
  <si>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</si>
  <si>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</si>
  <si>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</si>
  <si>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</si>
  <si>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</si>
  <si>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</si>
  <si>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</si>
  <si>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</si>
  <si>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</si>
  <si>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</si>
  <si>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</si>
  <si>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</si>
  <si>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</si>
  <si>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</si>
  <si>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</si>
  <si>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</si>
  <si>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</si>
  <si>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</si>
  <si>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</si>
  <si>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</si>
  <si>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</si>
  <si>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</si>
  <si>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</si>
  <si>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</si>
  <si>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</si>
  <si>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</si>
  <si>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</si>
  <si>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</si>
  <si>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</si>
  <si>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</si>
  <si>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</si>
  <si>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</si>
  <si>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</si>
  <si>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</si>
  <si>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</si>
  <si>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</si>
  <si>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</si>
  <si>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</si>
  <si>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</si>
  <si>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</si>
  <si>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</si>
  <si>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</si>
  <si>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</si>
  <si>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</si>
  <si>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</si>
  <si>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</si>
  <si>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</si>
  <si>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</si>
  <si>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</si>
  <si>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</si>
  <si>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</si>
  <si>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</si>
  <si>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</si>
  <si>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</si>
  <si>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</si>
  <si>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</si>
  <si>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</si>
  <si>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</si>
  <si>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</si>
  <si>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</si>
  <si>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</si>
  <si>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</si>
  <si>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</si>
  <si>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</si>
  <si>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</si>
  <si>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</si>
  <si>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</si>
  <si>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</si>
  <si>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</si>
  <si>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</si>
  <si>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</si>
  <si>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</si>
  <si>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</si>
  <si>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</si>
  <si>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</si>
  <si>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</si>
  <si>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</si>
  <si>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</si>
  <si>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</si>
  <si>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</si>
  <si>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</si>
  <si>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</si>
  <si>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</si>
  <si>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</si>
  <si>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</si>
  <si>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</si>
  <si>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</si>
  <si>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</si>
  <si>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</si>
  <si>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</si>
  <si>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</si>
  <si>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</si>
  <si>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</si>
  <si>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</si>
  <si>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</si>
  <si>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</si>
  <si>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</si>
  <si>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</si>
  <si>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</si>
  <si>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</si>
  <si>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</si>
  <si>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</si>
  <si>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</si>
  <si>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</si>
  <si>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</si>
  <si>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</si>
  <si>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</si>
  <si>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</si>
  <si>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</si>
  <si>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</si>
  <si>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</si>
  <si>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</si>
  <si>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</si>
  <si>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</si>
  <si>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</si>
  <si>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</si>
  <si>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</si>
  <si>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</si>
  <si>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</si>
  <si>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</si>
  <si>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</si>
  <si>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</si>
  <si>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</si>
  <si>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</si>
  <si>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</si>
  <si>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</si>
  <si>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</si>
  <si>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</si>
  <si>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</si>
  <si>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</si>
  <si>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</si>
  <si>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</si>
  <si>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</si>
  <si>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</si>
  <si>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</si>
  <si>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</si>
  <si>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</si>
  <si>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</si>
  <si>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</si>
  <si>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</si>
  <si>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</si>
  <si>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</si>
  <si>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</si>
  <si>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</si>
  <si>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</si>
  <si>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</si>
  <si>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</si>
  <si>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</si>
  <si>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</si>
  <si>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</si>
  <si>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</si>
  <si>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</si>
  <si>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</si>
  <si>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</si>
  <si>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</si>
  <si>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</si>
  <si>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</si>
  <si>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</si>
  <si>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</si>
  <si>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</si>
  <si>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</si>
  <si>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</si>
  <si>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</si>
  <si>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</si>
  <si>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</si>
  <si>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</si>
  <si>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</si>
  <si>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</si>
  <si>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</si>
  <si>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</si>
  <si>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</si>
  <si>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</si>
  <si>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</si>
  <si>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</si>
  <si>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</si>
  <si>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</si>
  <si>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</si>
  <si>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</si>
  <si>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</si>
  <si>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</si>
  <si>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</si>
  <si>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</si>
  <si>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</si>
  <si>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</si>
  <si>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</si>
  <si>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</si>
  <si>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</si>
  <si>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</si>
  <si>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</si>
  <si>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</si>
  <si>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</si>
  <si>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</si>
  <si>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</si>
  <si>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</si>
  <si>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</si>
  <si>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</si>
  <si>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</si>
  <si>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</si>
  <si>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</si>
  <si>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</si>
  <si>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</si>
  <si>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</si>
  <si>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</si>
  <si>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</si>
  <si>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</si>
  <si>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</si>
  <si>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</si>
  <si>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</si>
  <si>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</si>
  <si>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</si>
  <si>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</si>
  <si>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</si>
  <si>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</si>
  <si>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</si>
  <si>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</si>
  <si>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</si>
  <si>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</si>
  <si>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</si>
  <si>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</si>
  <si>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</si>
  <si>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</si>
  <si>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</si>
  <si>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</si>
  <si>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</si>
  <si>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</si>
  <si>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</si>
  <si>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</si>
  <si>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</si>
  <si>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</si>
  <si>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</si>
  <si>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</si>
  <si>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</si>
  <si>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</si>
  <si>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</si>
  <si>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</si>
  <si>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</si>
  <si>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</si>
  <si>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</si>
  <si>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</si>
  <si>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</si>
  <si>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</si>
  <si>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</si>
  <si>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</si>
  <si>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</si>
  <si>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</si>
  <si>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</si>
  <si>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</si>
  <si>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</si>
  <si>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</si>
  <si>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</si>
  <si>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</si>
  <si>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</si>
  <si>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</si>
  <si>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</si>
  <si>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</si>
  <si>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</si>
  <si>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</si>
  <si>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</si>
  <si>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</si>
  <si>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</si>
  <si>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</si>
  <si>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</si>
  <si>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</si>
  <si>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</si>
  <si>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</si>
  <si>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</si>
  <si>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</si>
  <si>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</si>
  <si>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</si>
  <si>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</si>
  <si>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</si>
  <si>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</si>
  <si>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</si>
  <si>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</si>
  <si>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</si>
  <si>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</si>
  <si>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</si>
  <si>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</si>
  <si>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</si>
  <si>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</si>
  <si>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</si>
  <si>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</si>
  <si>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</si>
  <si>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</si>
  <si>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</si>
  <si>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</si>
  <si>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</si>
  <si>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</si>
  <si>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</si>
  <si>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</si>
  <si>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</si>
  <si>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</si>
  <si>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</si>
  <si>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</si>
  <si>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</si>
  <si>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</si>
  <si>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</si>
  <si>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</si>
  <si>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</si>
  <si>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</si>
  <si>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</si>
  <si>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</si>
  <si>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</si>
  <si>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</si>
  <si>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</si>
  <si>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</si>
  <si>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</si>
  <si>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</si>
  <si>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</si>
  <si>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</si>
  <si>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</si>
  <si>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</si>
  <si>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</si>
  <si>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</si>
  <si>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</si>
  <si>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</si>
  <si>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</si>
  <si>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</si>
  <si>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</si>
  <si>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</si>
  <si>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</si>
  <si>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</si>
  <si>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</si>
  <si>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</si>
  <si>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</si>
  <si>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</si>
  <si>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</si>
  <si>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</si>
  <si>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</si>
  <si>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</si>
  <si>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</si>
  <si>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</si>
  <si>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</si>
  <si>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</si>
  <si>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</si>
  <si>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</si>
  <si>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</si>
  <si>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</si>
  <si>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</si>
  <si>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</si>
  <si>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</si>
  <si>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</si>
  <si>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</si>
  <si>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</si>
  <si>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</si>
  <si>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</si>
  <si>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</si>
  <si>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</si>
  <si>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</si>
  <si>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</si>
  <si>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</si>
  <si>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</si>
  <si>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</si>
  <si>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</si>
  <si>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</si>
  <si>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</si>
  <si>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</si>
  <si>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</si>
  <si>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</si>
  <si>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</si>
  <si>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</si>
  <si>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</si>
  <si>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</si>
  <si>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</si>
  <si>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</si>
  <si>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</si>
  <si>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</si>
  <si>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</si>
  <si>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</si>
  <si>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</si>
  <si>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</si>
  <si>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</si>
  <si>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</si>
  <si>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</si>
  <si>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</si>
  <si>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</si>
  <si>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</si>
  <si>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</si>
  <si>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</si>
  <si>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</si>
  <si>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</si>
  <si>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</si>
  <si>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</si>
  <si>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</si>
  <si>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</si>
  <si>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</si>
  <si>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</si>
  <si>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</si>
  <si>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</si>
  <si>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</si>
  <si>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</si>
  <si>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</si>
  <si>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</si>
  <si>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</si>
  <si>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</si>
  <si>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</si>
  <si>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</si>
  <si>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</si>
  <si>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</si>
  <si>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</si>
  <si>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</si>
  <si>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</si>
  <si>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</si>
  <si>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</si>
  <si>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</si>
  <si>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</si>
  <si>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</si>
  <si>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</si>
  <si>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</si>
  <si>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</si>
  <si>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</si>
  <si>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</si>
  <si>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</si>
  <si>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</si>
  <si>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</si>
  <si>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</si>
  <si>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</si>
  <si>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</si>
  <si>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</si>
  <si>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</si>
  <si>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</si>
  <si>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</si>
  <si>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</si>
  <si>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</si>
  <si>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</si>
  <si>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</si>
  <si>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</si>
  <si>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</si>
  <si>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</si>
  <si>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</si>
  <si>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</si>
  <si>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</si>
  <si>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</si>
  <si>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</si>
  <si>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</si>
  <si>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</si>
  <si>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</si>
  <si>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</si>
  <si>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</si>
  <si>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</si>
  <si>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</si>
  <si>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</si>
  <si>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</si>
  <si>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</si>
  <si>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</si>
  <si>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</si>
  <si>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</si>
  <si>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</si>
  <si>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</si>
  <si>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</si>
  <si>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</si>
  <si>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</si>
  <si>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</si>
  <si>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</si>
  <si>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</si>
  <si>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</si>
  <si>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</si>
  <si>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</si>
  <si>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</si>
  <si>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</si>
  <si>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</si>
  <si>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</si>
  <si>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</si>
  <si>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</si>
  <si>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</si>
  <si>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</si>
  <si>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</si>
  <si>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</si>
  <si>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</si>
  <si>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</si>
  <si>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</si>
  <si>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</si>
  <si>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</si>
  <si>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</si>
  <si>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</si>
  <si>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</si>
  <si>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</si>
  <si>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</si>
  <si>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</si>
  <si>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</si>
  <si>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</si>
  <si>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</si>
  <si>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</si>
  <si>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</si>
  <si>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</si>
  <si>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</si>
  <si>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</si>
  <si>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</si>
  <si>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</si>
  <si>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</si>
  <si>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</si>
  <si>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</si>
  <si>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</si>
  <si>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</si>
  <si>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</si>
  <si>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</si>
  <si>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</si>
  <si>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</si>
  <si>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</si>
  <si>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</si>
  <si>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</si>
  <si>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</si>
  <si>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</si>
  <si>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</si>
  <si>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</si>
  <si>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</si>
  <si>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</si>
  <si>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</si>
  <si>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</si>
  <si>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</si>
  <si>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</si>
  <si>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</si>
  <si>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</si>
  <si>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</si>
  <si>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</si>
  <si>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</si>
  <si>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</si>
  <si>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</si>
  <si>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</si>
  <si>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</si>
  <si>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</si>
  <si>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</si>
  <si>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</si>
  <si>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</si>
  <si>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</si>
  <si>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</si>
  <si>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</si>
  <si>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</si>
  <si>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</si>
  <si>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</si>
  <si>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</si>
  <si>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</si>
  <si>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</si>
  <si>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</si>
  <si>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</si>
  <si>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</si>
  <si>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</si>
  <si>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</si>
  <si>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</si>
  <si>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</si>
  <si>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</si>
  <si>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</si>
  <si>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</si>
  <si>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</si>
  <si>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</si>
  <si>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</si>
  <si>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</si>
  <si>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</si>
  <si>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</si>
  <si>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</si>
  <si>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</si>
  <si>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</si>
  <si>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</si>
  <si>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</si>
  <si>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</si>
  <si>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</si>
  <si>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</si>
  <si>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</si>
  <si>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</si>
  <si>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</si>
  <si>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</si>
  <si>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</si>
  <si>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</si>
  <si>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</si>
  <si>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</si>
  <si>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</si>
  <si>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</si>
  <si>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</si>
  <si>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</si>
  <si>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</si>
  <si>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</si>
  <si>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</si>
  <si>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</si>
  <si>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</si>
  <si>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</si>
  <si>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</si>
  <si>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</si>
  <si>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</si>
  <si>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</si>
  <si>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</si>
  <si>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</si>
  <si>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</si>
  <si>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</si>
  <si>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</si>
  <si>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</si>
  <si>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</si>
  <si>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</si>
  <si>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</si>
  <si>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</si>
  <si>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</si>
  <si>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</si>
  <si>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</si>
  <si>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</si>
  <si>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</si>
  <si>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</si>
  <si>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</si>
  <si>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</si>
  <si>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</si>
  <si>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</si>
  <si>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</si>
  <si>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</si>
  <si>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</si>
  <si>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</si>
  <si>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</si>
  <si>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</si>
  <si>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</si>
  <si>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</si>
  <si>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</si>
  <si>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</si>
  <si>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</si>
  <si>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</si>
  <si>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</si>
  <si>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</si>
  <si>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</si>
  <si>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</si>
  <si>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</si>
  <si>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</si>
  <si>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</si>
  <si>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</si>
  <si>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</si>
  <si>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</si>
  <si>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</si>
  <si>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</si>
  <si>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</si>
  <si>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</si>
  <si>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</si>
  <si>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</si>
  <si>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</si>
  <si>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</si>
  <si>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</si>
  <si>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</si>
  <si>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</si>
  <si>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</si>
  <si>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</si>
  <si>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</si>
  <si>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</si>
  <si>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</si>
  <si>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</si>
  <si>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</si>
  <si>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</si>
  <si>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</si>
  <si>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</si>
  <si>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</si>
  <si>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</si>
  <si>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</si>
  <si>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</si>
  <si>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</si>
  <si>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</si>
  <si>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</si>
  <si>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</si>
  <si>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</si>
  <si>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</si>
  <si>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</si>
  <si>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</si>
  <si>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</si>
  <si>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</si>
  <si>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</si>
  <si>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</si>
  <si>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</si>
  <si>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</si>
  <si>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</si>
  <si>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</si>
  <si>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</si>
  <si>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</si>
  <si>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</si>
  <si>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</si>
  <si>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</si>
  <si>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</si>
  <si>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</si>
  <si>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</si>
  <si>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</si>
  <si>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</si>
  <si>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</si>
  <si>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</si>
  <si>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</si>
  <si>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</si>
  <si>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</si>
  <si>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</si>
  <si>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</si>
  <si>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</si>
  <si>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</si>
  <si>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</si>
  <si>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</si>
  <si>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</si>
  <si>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</si>
  <si>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</si>
  <si>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</si>
  <si>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</si>
  <si>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</si>
  <si>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</si>
  <si>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</si>
  <si>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</si>
  <si>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</si>
  <si>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</si>
  <si>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</si>
  <si>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</si>
  <si>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</si>
  <si>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</si>
  <si>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</si>
  <si>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</si>
  <si>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</si>
  <si>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</si>
  <si>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</si>
  <si>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</si>
  <si>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</si>
  <si>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</si>
  <si>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</si>
  <si>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</si>
  <si>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</si>
  <si>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</si>
  <si>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</si>
  <si>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</si>
  <si>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</si>
  <si>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</si>
  <si>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</si>
  <si>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</si>
  <si>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</si>
  <si>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</si>
  <si>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</si>
  <si>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</si>
  <si>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</si>
  <si>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</si>
  <si>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</si>
  <si>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</si>
  <si>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</si>
  <si>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</si>
  <si>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</si>
  <si>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</si>
  <si>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</si>
  <si>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</si>
  <si>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</si>
  <si>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</si>
  <si>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</si>
  <si>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</si>
  <si>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</si>
  <si>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</si>
  <si>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</si>
  <si>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</si>
  <si>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</si>
  <si>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</si>
  <si>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</si>
  <si>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</si>
  <si>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</si>
  <si>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</si>
  <si>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</si>
  <si>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</si>
  <si>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</si>
  <si>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</si>
  <si>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</si>
  <si>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</si>
  <si>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</si>
  <si>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</si>
  <si>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</si>
  <si>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</si>
  <si>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</si>
  <si>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</si>
  <si>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</si>
  <si>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</si>
  <si>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</si>
  <si>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</si>
  <si>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</si>
  <si>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</si>
  <si>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</si>
  <si>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</si>
  <si>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</si>
  <si>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</si>
  <si>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</si>
  <si>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</si>
  <si>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</si>
  <si>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</si>
  <si>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</si>
  <si>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</si>
  <si>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</si>
  <si>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</si>
  <si>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</si>
  <si>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</si>
  <si>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</si>
  <si>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</si>
  <si>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</si>
  <si>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</si>
  <si>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</si>
  <si>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</si>
  <si>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</si>
  <si>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</si>
  <si>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</si>
  <si>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</si>
  <si>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</si>
  <si>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</si>
  <si>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</si>
  <si>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</si>
  <si>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</si>
  <si>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</si>
  <si>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</si>
  <si>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</si>
  <si>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</si>
  <si>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</si>
  <si>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</si>
  <si>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</si>
  <si>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</si>
  <si>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</si>
  <si>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</si>
  <si>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</si>
  <si>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</si>
  <si>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</si>
  <si>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</si>
  <si>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</si>
  <si>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</si>
  <si>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</si>
  <si>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</si>
  <si>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</si>
  <si>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</si>
  <si>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</si>
  <si>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</si>
  <si>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</si>
  <si>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</si>
  <si>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</si>
  <si>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</si>
  <si>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</si>
  <si>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</si>
  <si>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</si>
  <si>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</si>
  <si>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</si>
  <si>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</si>
  <si>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</si>
  <si>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</si>
  <si>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</si>
  <si>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</si>
  <si>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</si>
  <si>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</si>
  <si>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</si>
  <si>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</si>
  <si>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</si>
  <si>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</si>
  <si>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</si>
  <si>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</si>
  <si>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</si>
  <si>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</si>
  <si>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</si>
  <si>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</si>
  <si>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</si>
  <si>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</si>
  <si>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</si>
  <si>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</si>
  <si>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</si>
  <si>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</si>
  <si>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</si>
  <si>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</si>
  <si>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</si>
  <si>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</si>
  <si>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</si>
  <si>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</si>
  <si>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</si>
  <si>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</si>
  <si>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</si>
  <si>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</si>
  <si>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</si>
  <si>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</si>
  <si>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</si>
  <si>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</si>
  <si>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</si>
  <si>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</si>
  <si>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</si>
  <si>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</si>
  <si>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</si>
  <si>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</si>
  <si>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</si>
  <si>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</si>
  <si>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</si>
  <si>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</si>
  <si>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</si>
  <si>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</si>
  <si>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</si>
  <si>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</si>
  <si>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</si>
  <si>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</si>
  <si>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</si>
  <si>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</si>
  <si>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</si>
  <si>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</si>
  <si>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</si>
  <si>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</si>
  <si>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</si>
  <si>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</si>
  <si>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</si>
  <si>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</si>
  <si>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</si>
  <si>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</si>
  <si>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</si>
  <si>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</si>
  <si>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</si>
  <si>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</si>
  <si>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</si>
  <si>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</si>
  <si>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</si>
  <si>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</si>
  <si>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</si>
  <si>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</si>
  <si>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</si>
  <si>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</si>
  <si>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</si>
  <si>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</si>
  <si>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</si>
  <si>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</si>
  <si>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</si>
  <si>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</si>
  <si>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</si>
  <si>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</si>
  <si>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</si>
  <si>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</si>
  <si>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</si>
  <si>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</si>
  <si>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</si>
  <si>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</si>
  <si>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</si>
  <si>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</si>
  <si>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</si>
  <si>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</si>
  <si>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</si>
  <si>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</si>
  <si>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</si>
  <si>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</si>
  <si>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</si>
  <si>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</si>
  <si>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</si>
  <si>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</si>
  <si>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</si>
  <si>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</si>
  <si>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</si>
  <si>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</si>
  <si>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</si>
  <si>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</si>
  <si>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</si>
  <si>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</si>
  <si>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</si>
  <si>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</si>
  <si>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</si>
  <si>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</si>
  <si>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</si>
  <si>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</si>
  <si>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</si>
  <si>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</si>
  <si>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</si>
  <si>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</si>
  <si>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</si>
  <si>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</si>
  <si>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</si>
  <si>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</si>
  <si>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</si>
  <si>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</si>
  <si>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</si>
  <si>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</si>
  <si>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</si>
  <si>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</si>
  <si>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</si>
  <si>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</si>
  <si>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</si>
  <si>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</si>
  <si>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</si>
  <si>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</si>
  <si>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</si>
  <si>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</si>
  <si>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</si>
  <si>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</si>
  <si>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</si>
  <si>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</si>
  <si>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</si>
  <si>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</si>
  <si>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</si>
  <si>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</si>
  <si>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</si>
  <si>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</si>
  <si>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</si>
  <si>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</si>
  <si>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</si>
  <si>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</si>
  <si>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</si>
  <si>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</si>
  <si>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</si>
  <si>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</si>
  <si>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</si>
  <si>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</si>
  <si>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</si>
  <si>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</si>
  <si>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</si>
  <si>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</si>
  <si>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</si>
  <si>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</si>
  <si>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</si>
  <si>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</si>
  <si>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</si>
  <si>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</si>
  <si>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</si>
  <si>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</si>
  <si>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</si>
  <si>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</si>
  <si>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</si>
  <si>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</si>
  <si>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</si>
  <si>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</si>
  <si>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</si>
  <si>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</si>
  <si>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</si>
  <si>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</si>
  <si>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</si>
  <si>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</si>
  <si>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</si>
  <si>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</si>
  <si>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</si>
  <si>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</si>
  <si>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</si>
  <si>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</si>
  <si>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</si>
  <si>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</si>
  <si>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</si>
  <si>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</si>
  <si>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</si>
  <si>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</si>
  <si>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</si>
  <si>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</si>
  <si>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</si>
  <si>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</si>
  <si>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</si>
  <si>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</si>
  <si>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</si>
  <si>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</si>
  <si>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</si>
  <si>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</si>
  <si>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</si>
  <si>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</si>
  <si>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</si>
  <si>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</si>
  <si>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</si>
  <si>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</si>
  <si>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</si>
  <si>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</si>
  <si>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</si>
  <si>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</si>
  <si>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</si>
  <si>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</si>
  <si>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</si>
  <si>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</si>
  <si>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</si>
  <si>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</si>
  <si>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</si>
  <si>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</si>
  <si>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</si>
  <si>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</si>
  <si>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</si>
  <si>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</si>
  <si>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</si>
  <si>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</si>
  <si>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</si>
  <si>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</si>
  <si>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</si>
  <si>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</si>
  <si>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</si>
  <si>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</si>
  <si>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</si>
  <si>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</si>
  <si>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</si>
  <si>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</si>
  <si>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</si>
  <si>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</si>
  <si>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</si>
  <si>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</si>
  <si>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</si>
  <si>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</si>
  <si>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</si>
  <si>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</si>
  <si>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</si>
  <si>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</si>
  <si>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</si>
  <si>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</si>
  <si>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</si>
  <si>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</si>
  <si>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</si>
  <si>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</si>
  <si>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</si>
  <si>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</si>
  <si>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</si>
  <si>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</si>
  <si>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</si>
  <si>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</si>
  <si>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</si>
  <si>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</si>
  <si>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</si>
  <si>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</si>
  <si>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</si>
  <si>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</si>
  <si>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</si>
  <si>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</si>
  <si>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</si>
  <si>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</si>
  <si>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</si>
  <si>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</si>
  <si>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</si>
  <si>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</si>
  <si>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</si>
  <si>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</si>
  <si>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</si>
  <si>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</si>
  <si>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</si>
  <si>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</si>
  <si>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</si>
  <si>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</si>
  <si>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</si>
  <si>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</si>
  <si>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</si>
  <si>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</si>
  <si>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</si>
  <si>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</si>
  <si>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</si>
  <si>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</si>
  <si>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</si>
  <si>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</si>
  <si>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</si>
  <si>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</si>
  <si>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</si>
  <si>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</si>
  <si>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</si>
  <si>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</si>
  <si>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</si>
  <si>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</si>
  <si>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</si>
  <si>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</si>
  <si>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</si>
  <si>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</si>
  <si>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</si>
  <si>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</si>
  <si>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</si>
  <si>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</si>
  <si>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</si>
  <si>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</si>
  <si>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</si>
  <si>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</si>
  <si>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</si>
  <si>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</si>
  <si>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</si>
  <si>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</si>
  <si>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</si>
  <si>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</si>
  <si>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</si>
  <si>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</si>
  <si>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</si>
  <si>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</si>
  <si>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</si>
  <si>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</si>
  <si>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</si>
  <si>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</si>
  <si>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</si>
  <si>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</si>
  <si>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</si>
  <si>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</si>
  <si>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</si>
  <si>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</si>
  <si>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</si>
  <si>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</si>
  <si>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</si>
  <si>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</si>
  <si>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</si>
  <si>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</si>
  <si>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</si>
  <si>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</si>
  <si>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</si>
  <si>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</si>
  <si>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</si>
  <si>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</si>
  <si>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</si>
  <si>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</si>
  <si>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</si>
  <si>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</si>
  <si>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</si>
  <si>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</si>
  <si>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</si>
  <si>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</si>
  <si>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</si>
  <si>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</si>
  <si>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</si>
  <si>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</si>
  <si>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</si>
  <si>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</si>
  <si>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</si>
  <si>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</si>
  <si>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</si>
  <si>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</si>
  <si>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</si>
  <si>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</si>
  <si>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</si>
  <si>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</si>
  <si>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</si>
  <si>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</si>
  <si>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</si>
  <si>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</si>
  <si>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</si>
  <si>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</si>
  <si>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</si>
  <si>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</si>
  <si>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</si>
  <si>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</si>
  <si>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</si>
  <si>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</si>
  <si>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</si>
  <si>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</si>
  <si>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</si>
  <si>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</si>
  <si>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</si>
  <si>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</si>
  <si>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</si>
  <si>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</si>
  <si>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</si>
  <si>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</si>
  <si>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</si>
  <si>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</si>
  <si>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</si>
  <si>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</si>
  <si>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</si>
  <si>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</si>
  <si>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</si>
  <si>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</si>
  <si>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</si>
  <si>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</si>
  <si>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</si>
  <si>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</si>
  <si>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</si>
  <si>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</si>
  <si>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</si>
  <si>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</si>
  <si>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</si>
  <si>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</si>
  <si>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</si>
  <si>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</si>
  <si>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</si>
  <si>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</si>
  <si>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</si>
  <si>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</si>
  <si>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</si>
  <si>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</si>
  <si>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</si>
  <si>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</si>
  <si>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</si>
  <si>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</si>
  <si>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</si>
  <si>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</si>
  <si>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</si>
  <si>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</si>
  <si>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</si>
  <si>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</si>
  <si>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</si>
  <si>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</si>
  <si>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</si>
  <si>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</si>
  <si>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</si>
  <si>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</si>
  <si>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</si>
  <si>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</si>
  <si>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</si>
  <si>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</si>
  <si>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</si>
  <si>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</si>
  <si>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</si>
  <si>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</si>
  <si>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</si>
  <si>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</si>
  <si>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</si>
  <si>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</si>
  <si>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</si>
  <si>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</si>
  <si>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</si>
  <si>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</si>
  <si>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</si>
  <si>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</si>
  <si>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</si>
  <si>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</si>
  <si>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</si>
  <si>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</si>
  <si>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</si>
  <si>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</si>
  <si>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</si>
  <si>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</si>
  <si>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</si>
  <si>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</si>
  <si>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</si>
  <si>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</si>
  <si>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</si>
  <si>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</si>
  <si>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</si>
  <si>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</si>
  <si>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</si>
  <si>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</si>
  <si>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</si>
  <si>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</si>
  <si>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</si>
  <si>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</si>
  <si>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</si>
  <si>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</si>
  <si>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</si>
  <si>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</si>
  <si>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</si>
  <si>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</si>
  <si>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</si>
  <si>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</si>
  <si>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</si>
  <si>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</si>
  <si>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</si>
  <si>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</si>
  <si>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</si>
  <si>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</si>
  <si>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</si>
  <si>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</si>
  <si>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</si>
  <si>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</si>
  <si>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</si>
  <si>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</si>
  <si>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</si>
  <si>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</si>
  <si>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</si>
  <si>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</si>
  <si>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</si>
  <si>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</si>
  <si>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</si>
  <si>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</si>
  <si>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</si>
  <si>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</si>
  <si>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</si>
  <si>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</si>
  <si>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</si>
  <si>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</si>
  <si>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</si>
  <si>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</si>
  <si>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</si>
  <si>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</si>
  <si>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</si>
  <si>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</si>
  <si>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</si>
  <si>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</si>
  <si>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</si>
  <si>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</si>
  <si>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</si>
  <si>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</si>
  <si>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</si>
  <si>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</si>
  <si>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</si>
  <si>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</si>
  <si>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</si>
  <si>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</si>
  <si>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</si>
  <si>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</si>
  <si>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</si>
  <si>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</si>
  <si>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</si>
  <si>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</si>
  <si>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</si>
  <si>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</si>
  <si>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</si>
  <si>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</si>
  <si>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</si>
  <si>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</si>
  <si>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</si>
  <si>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</si>
  <si>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</si>
  <si>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</si>
  <si>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</si>
  <si>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</si>
  <si>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</si>
  <si>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</si>
  <si>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</si>
  <si>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</si>
  <si>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</si>
  <si>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</si>
  <si>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</si>
  <si>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</si>
  <si>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</si>
  <si>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</si>
  <si>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</si>
  <si>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</si>
  <si>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</si>
  <si>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</si>
  <si>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</si>
  <si>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</si>
  <si>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</si>
  <si>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</si>
  <si>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</si>
  <si>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</si>
  <si>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</si>
  <si>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</si>
  <si>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</si>
  <si>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</si>
  <si>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</si>
  <si>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</si>
  <si>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</si>
  <si>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</si>
  <si>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</si>
  <si>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</si>
  <si>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</si>
  <si>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</si>
  <si>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</si>
  <si>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</si>
  <si>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</si>
  <si>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</si>
  <si>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</si>
  <si>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</si>
  <si>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</si>
  <si>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</si>
  <si>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</si>
  <si>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</si>
  <si>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</si>
  <si>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</si>
  <si>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</si>
  <si>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</si>
  <si>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</si>
  <si>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</si>
  <si>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</si>
  <si>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</si>
  <si>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</si>
  <si>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</si>
  <si>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</si>
  <si>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</si>
  <si>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</si>
  <si>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</si>
  <si>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</si>
  <si>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</si>
  <si>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</si>
  <si>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</si>
  <si>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</si>
  <si>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</si>
  <si>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</si>
  <si>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</si>
  <si>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</si>
  <si>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</si>
  <si>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</si>
  <si>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</si>
  <si>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</si>
  <si>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</si>
  <si>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</si>
  <si>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</si>
  <si>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</si>
  <si>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</si>
  <si>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</si>
  <si>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</si>
  <si>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</si>
  <si>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</si>
  <si>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</si>
  <si>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</si>
  <si>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</si>
  <si>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</si>
  <si>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</si>
  <si>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</si>
  <si>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</si>
  <si>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</si>
  <si>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</si>
  <si>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</si>
  <si>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</si>
  <si>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</si>
  <si>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</si>
  <si>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</si>
  <si>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</si>
  <si>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</si>
  <si>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</si>
  <si>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</si>
  <si>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</si>
  <si>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</si>
  <si>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</si>
  <si>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</si>
  <si>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</si>
  <si>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</si>
  <si>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</si>
  <si>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</si>
  <si>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</si>
  <si>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</si>
  <si>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</si>
  <si>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</si>
  <si>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</si>
  <si>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</si>
  <si>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</si>
  <si>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</si>
  <si>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</si>
  <si>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</si>
  <si>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</si>
  <si>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</si>
  <si>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</si>
  <si>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</si>
  <si>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</si>
  <si>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</si>
  <si>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</si>
  <si>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</si>
  <si>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</si>
  <si>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</si>
  <si>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</si>
  <si>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</si>
  <si>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</si>
  <si>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</si>
  <si>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</si>
  <si>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</si>
  <si>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</si>
  <si>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</si>
  <si>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</si>
  <si>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</si>
  <si>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</si>
  <si>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</si>
  <si>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</si>
  <si>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</si>
  <si>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</si>
  <si>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</si>
  <si>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</si>
  <si>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</si>
  <si>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</si>
  <si>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</si>
  <si>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</si>
  <si>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</si>
  <si>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</si>
  <si>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</si>
  <si>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</si>
  <si>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</si>
  <si>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</si>
  <si>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</si>
  <si>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</si>
  <si>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</si>
  <si>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</si>
  <si>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</si>
  <si>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</si>
  <si>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</si>
  <si>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</si>
  <si>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</si>
  <si>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</si>
  <si>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</si>
  <si>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</si>
  <si>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</si>
  <si>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</si>
  <si>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</si>
  <si>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</si>
  <si>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</si>
  <si>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</si>
  <si>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</si>
  <si>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</si>
  <si>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</si>
  <si>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</si>
  <si>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</si>
  <si>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</si>
  <si>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</si>
  <si>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</si>
  <si>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</si>
  <si>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</si>
  <si>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</si>
  <si>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</si>
  <si>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</si>
  <si>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</si>
  <si>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</si>
  <si>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</si>
  <si>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</si>
  <si>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</si>
  <si>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</si>
  <si>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</si>
  <si>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</si>
  <si>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</si>
  <si>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</si>
  <si>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</si>
  <si>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</si>
  <si>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</si>
  <si>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</si>
  <si>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</si>
  <si>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</si>
  <si>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</si>
  <si>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</si>
  <si>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</si>
  <si>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</si>
  <si>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</si>
  <si>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</si>
  <si>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</si>
  <si>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</si>
  <si>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</si>
  <si>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</si>
  <si>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</si>
  <si>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</si>
  <si>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</si>
  <si>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</si>
  <si>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</si>
  <si>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</si>
  <si>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</si>
  <si>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</si>
  <si>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</si>
  <si>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</si>
  <si>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</si>
  <si>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</si>
  <si>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</si>
  <si>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</si>
  <si>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</si>
  <si>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</si>
  <si>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</si>
  <si>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</si>
  <si>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</si>
  <si>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</si>
  <si>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</si>
  <si>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</si>
  <si>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</si>
  <si>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</si>
  <si>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</si>
  <si>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</si>
  <si>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</si>
  <si>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</si>
  <si>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</si>
  <si>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</si>
  <si>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</si>
  <si>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</si>
  <si>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</si>
  <si>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</si>
  <si>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</si>
  <si>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</si>
  <si>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</si>
  <si>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</si>
  <si>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</si>
  <si>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</si>
  <si>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</si>
  <si>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</si>
  <si>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</si>
  <si>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</si>
  <si>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</si>
  <si>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</si>
  <si>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</si>
  <si>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</si>
  <si>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</si>
  <si>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</si>
  <si>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</si>
  <si>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</si>
  <si>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</si>
  <si>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</si>
  <si>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</si>
  <si>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</si>
  <si>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</si>
  <si>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</si>
  <si>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</si>
  <si>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</si>
  <si>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</si>
  <si>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</si>
  <si>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</si>
  <si>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</si>
  <si>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</si>
  <si>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</si>
  <si>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</si>
  <si>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</si>
  <si>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</si>
  <si>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</si>
  <si>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</si>
  <si>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</si>
  <si>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</si>
  <si>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</si>
  <si>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</si>
  <si>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</si>
  <si>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</si>
  <si>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</si>
  <si>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</si>
  <si>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</si>
  <si>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</si>
  <si>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</si>
  <si>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</si>
  <si>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</si>
  <si>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</si>
  <si>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</si>
  <si>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</si>
  <si>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</si>
  <si>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</si>
  <si>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</si>
  <si>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</si>
  <si>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</si>
  <si>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</si>
  <si>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</si>
  <si>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</si>
  <si>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</si>
  <si>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</si>
  <si>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</si>
  <si>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</si>
  <si>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</si>
  <si>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</si>
  <si>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</si>
  <si>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</si>
  <si>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</si>
  <si>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</si>
  <si>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</si>
  <si>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</si>
  <si>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</si>
  <si>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</si>
  <si>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</si>
  <si>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</si>
  <si>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</si>
  <si>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</si>
  <si>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</si>
  <si>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</si>
  <si>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</si>
  <si>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</si>
  <si>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</si>
  <si>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</si>
  <si>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</si>
  <si>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</si>
  <si>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</si>
  <si>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</si>
  <si>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</si>
  <si>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</si>
  <si>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</si>
  <si>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</si>
  <si>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</si>
  <si>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</si>
  <si>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</si>
  <si>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</si>
  <si>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</si>
  <si>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</si>
  <si>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</si>
  <si>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</si>
  <si>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</si>
  <si>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</si>
  <si>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</si>
  <si>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</si>
  <si>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</si>
  <si>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</si>
  <si>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</si>
  <si>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</si>
  <si>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</si>
  <si>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</si>
  <si>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</si>
  <si>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</si>
  <si>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</si>
  <si>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</si>
  <si>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</si>
  <si>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</si>
  <si>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</si>
  <si>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</si>
  <si>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</si>
  <si>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</si>
  <si>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</si>
  <si>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</si>
  <si>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</si>
  <si>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</si>
  <si>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</si>
  <si>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</si>
  <si>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</si>
  <si>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</si>
  <si>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</si>
  <si>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</si>
  <si>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</si>
  <si>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</si>
  <si>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</si>
  <si>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</si>
  <si>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</si>
  <si>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</si>
  <si>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</si>
  <si>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</si>
  <si>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</si>
  <si>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</si>
  <si>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</si>
  <si>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</si>
  <si>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</si>
  <si>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</si>
  <si>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</si>
  <si>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</si>
  <si>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</si>
  <si>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</si>
  <si>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</si>
  <si>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</si>
  <si>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</si>
  <si>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</si>
  <si>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</si>
  <si>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</si>
  <si>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</si>
  <si>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</si>
  <si>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</si>
  <si>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</si>
  <si>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</si>
  <si>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</si>
  <si>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</si>
  <si>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</si>
  <si>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</si>
  <si>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</si>
  <si>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</si>
  <si>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</si>
  <si>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</si>
  <si>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</si>
  <si>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</si>
  <si>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</si>
  <si>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</si>
  <si>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</si>
  <si>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</si>
  <si>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</si>
  <si>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</si>
  <si>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</si>
  <si>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</si>
  <si>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</si>
  <si>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</si>
  <si>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</si>
  <si>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</si>
  <si>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</si>
  <si>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</si>
  <si>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</si>
  <si>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</si>
  <si>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</si>
  <si>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</si>
  <si>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</si>
  <si>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</si>
  <si>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</si>
  <si>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</si>
  <si>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</si>
  <si>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</si>
  <si>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</si>
  <si>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</si>
  <si>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</si>
  <si>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</si>
  <si>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</si>
  <si>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</si>
  <si>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</si>
  <si>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</si>
  <si>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</si>
  <si>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</si>
  <si>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</si>
  <si>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</si>
  <si>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</si>
  <si>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</si>
  <si>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</si>
  <si>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</si>
  <si>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</si>
  <si>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</si>
  <si>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</si>
  <si>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</si>
  <si>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</si>
  <si>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</si>
  <si>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</si>
  <si>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</si>
  <si>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</si>
  <si>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</si>
  <si>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</si>
  <si>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</si>
  <si>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</si>
  <si>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</si>
  <si>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</si>
  <si>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</si>
  <si>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</si>
  <si>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</si>
  <si>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</si>
  <si>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</si>
  <si>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</si>
  <si>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</si>
  <si>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</si>
  <si>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</si>
  <si>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</si>
  <si>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</si>
  <si>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</si>
  <si>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</si>
  <si>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</si>
  <si>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</si>
  <si>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</si>
  <si>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</si>
  <si>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</si>
  <si>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</si>
  <si>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</si>
  <si>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</si>
  <si>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</si>
  <si>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</si>
  <si>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</si>
  <si>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</si>
  <si>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</si>
  <si>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</si>
  <si>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</si>
  <si>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</si>
  <si>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</si>
  <si>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</si>
  <si>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</si>
  <si>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</si>
  <si>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</si>
  <si>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</si>
  <si>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</si>
  <si>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</si>
  <si>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</si>
  <si>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</si>
  <si>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</si>
  <si>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</si>
  <si>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</si>
  <si>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</si>
  <si>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</si>
  <si>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</si>
  <si>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</si>
  <si>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</si>
  <si>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</si>
  <si>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</si>
  <si>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</si>
  <si>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</si>
  <si>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</si>
  <si>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</si>
  <si>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</si>
  <si>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</si>
  <si>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</si>
  <si>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</si>
  <si>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</si>
  <si>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</si>
  <si>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</si>
  <si>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</si>
  <si>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</si>
  <si>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</si>
  <si>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</si>
  <si>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</si>
  <si>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</si>
  <si>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</si>
  <si>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</si>
  <si>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</si>
  <si>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</si>
  <si>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</si>
  <si>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</si>
  <si>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</si>
  <si>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</si>
  <si>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</si>
  <si>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</si>
  <si>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</si>
  <si>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</si>
  <si>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</si>
  <si>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</si>
  <si>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</si>
  <si>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</si>
  <si>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</si>
  <si>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</si>
  <si>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</si>
  <si>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</si>
  <si>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</si>
  <si>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</si>
  <si>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</si>
  <si>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</si>
  <si>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</si>
  <si>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</si>
  <si>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</si>
  <si>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</si>
  <si>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</si>
  <si>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</si>
  <si>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</si>
  <si>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</si>
  <si>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</si>
  <si>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</si>
  <si>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</si>
  <si>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</si>
  <si>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</si>
  <si>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</si>
  <si>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</si>
  <si>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</si>
  <si>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</si>
  <si>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</si>
  <si>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</si>
  <si>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</si>
  <si>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</si>
  <si>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</si>
  <si>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</si>
  <si>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</si>
  <si>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</si>
  <si>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</si>
  <si>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</si>
  <si>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</si>
  <si>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</si>
  <si>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</si>
  <si>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</si>
  <si>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</si>
  <si>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</si>
  <si>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</si>
  <si>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</si>
  <si>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</si>
  <si>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</si>
  <si>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</si>
  <si>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</si>
  <si>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</si>
  <si>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</si>
  <si>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</si>
  <si>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</si>
  <si>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</si>
  <si>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</si>
  <si>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</si>
  <si>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</si>
  <si>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</si>
  <si>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</si>
  <si>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</si>
  <si>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</si>
  <si>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</si>
  <si>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</si>
  <si>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</si>
  <si>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</si>
  <si>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</si>
  <si>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</si>
  <si>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</si>
  <si>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</si>
  <si>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</si>
  <si>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</si>
  <si>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</si>
  <si>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</si>
  <si>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</si>
  <si>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</si>
  <si>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</si>
  <si>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</si>
  <si>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</si>
  <si>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</si>
  <si>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</si>
  <si>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</si>
  <si>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</si>
  <si>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</si>
  <si>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</si>
  <si>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</si>
  <si>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</si>
  <si>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</si>
  <si>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</si>
  <si>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</si>
  <si>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</si>
  <si>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</si>
  <si>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</si>
  <si>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</si>
  <si>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</si>
  <si>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</si>
  <si>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</si>
  <si>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</si>
  <si>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</si>
  <si>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</si>
  <si>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</si>
  <si>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</si>
  <si>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</si>
  <si>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</si>
  <si>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</si>
  <si>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</si>
  <si>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</si>
  <si>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</si>
  <si>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</si>
  <si>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</si>
  <si>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</si>
  <si>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</si>
  <si>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</si>
  <si>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</si>
  <si>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</si>
  <si>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</si>
  <si>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</si>
  <si>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</si>
  <si>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</si>
  <si>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</si>
  <si>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</si>
  <si>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</si>
  <si>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</si>
  <si>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</si>
  <si>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</si>
  <si>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</si>
  <si>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</si>
  <si>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</si>
  <si>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</si>
  <si>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</si>
  <si>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</si>
  <si>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</si>
  <si>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</si>
  <si>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</si>
  <si>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</si>
  <si>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</si>
  <si>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</si>
  <si>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</si>
  <si>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</si>
  <si>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</si>
  <si>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</si>
  <si>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</si>
  <si>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</si>
  <si>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</si>
  <si>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</si>
  <si>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</si>
  <si>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</si>
  <si>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</si>
  <si>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</si>
  <si>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</si>
  <si>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</si>
  <si>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</si>
  <si>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</si>
  <si>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</si>
  <si>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</si>
  <si>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</si>
  <si>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</si>
  <si>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</si>
  <si>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</si>
  <si>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</si>
  <si>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</si>
  <si>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</si>
  <si>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</si>
  <si>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</si>
  <si>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</si>
  <si>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</si>
  <si>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</si>
  <si>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</si>
  <si>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</si>
  <si>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</si>
  <si>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</si>
  <si>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</si>
  <si>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</si>
  <si>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</si>
  <si>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</si>
  <si>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</si>
  <si>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</si>
  <si>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</si>
  <si>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</si>
  <si>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</si>
  <si>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</si>
  <si>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</si>
  <si>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</si>
  <si>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</si>
  <si>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</si>
  <si>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</si>
  <si>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</si>
  <si>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</si>
  <si>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</si>
  <si>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</si>
  <si>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</si>
  <si>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</si>
  <si>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</si>
  <si>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</si>
  <si>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</si>
  <si>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</si>
  <si>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</si>
  <si>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</si>
  <si>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</si>
  <si>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</si>
  <si>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</si>
  <si>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</si>
  <si>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</si>
  <si>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</si>
  <si>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</si>
  <si>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</si>
  <si>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</si>
  <si>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</si>
  <si>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</si>
  <si>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</si>
  <si>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</si>
  <si>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</si>
  <si>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</si>
  <si>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</si>
  <si>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</si>
  <si>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</si>
  <si>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</si>
  <si>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</si>
  <si>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</si>
  <si>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</si>
  <si>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</si>
  <si>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</si>
  <si>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</si>
  <si>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</si>
  <si>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</si>
  <si>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</si>
  <si>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</si>
  <si>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</si>
  <si>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</si>
  <si>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</si>
  <si>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</si>
  <si>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</si>
  <si>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</si>
  <si>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</si>
  <si>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</si>
  <si>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</si>
  <si>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</si>
  <si>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</si>
  <si>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</si>
  <si>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</si>
  <si>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</si>
  <si>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</si>
  <si>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</si>
  <si>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</si>
  <si>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</si>
  <si>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</si>
  <si>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</si>
  <si>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</si>
  <si>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</si>
  <si>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</si>
  <si>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</si>
  <si>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</si>
  <si>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</si>
  <si>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</si>
  <si>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</si>
  <si>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</si>
  <si>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</si>
  <si>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</si>
  <si>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</si>
  <si>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</si>
  <si>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</si>
  <si>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</si>
  <si>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</si>
  <si>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</si>
  <si>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</si>
  <si>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</si>
  <si>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</si>
  <si>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</si>
  <si>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</si>
  <si>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</si>
  <si>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</si>
  <si>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</si>
  <si>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</si>
  <si>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</si>
  <si>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</si>
  <si>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</si>
  <si>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</si>
  <si>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</si>
  <si>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</si>
  <si>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</si>
  <si>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</si>
  <si>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</si>
  <si>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</si>
  <si>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</si>
  <si>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</si>
  <si>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</si>
  <si>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</si>
  <si>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</si>
  <si>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</si>
  <si>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</si>
  <si>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</si>
  <si>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</si>
  <si>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</si>
  <si>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</si>
  <si>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</si>
  <si>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</si>
  <si>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</si>
  <si>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</si>
  <si>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</si>
  <si>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</si>
  <si>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</si>
  <si>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</si>
  <si>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</si>
  <si>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</si>
  <si>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</si>
  <si>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</si>
  <si>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</si>
  <si>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</si>
  <si>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</si>
  <si>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</si>
  <si>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</si>
  <si>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</si>
  <si>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</si>
  <si>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</si>
  <si>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</si>
  <si>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</si>
  <si>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</si>
  <si>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</si>
  <si>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</si>
  <si>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</si>
  <si>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</si>
  <si>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</si>
  <si>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</si>
  <si>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</si>
  <si>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</si>
  <si>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</si>
  <si>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</si>
  <si>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</si>
  <si>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</si>
  <si>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</si>
  <si>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</si>
  <si>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</si>
  <si>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</si>
  <si>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</si>
  <si>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</si>
  <si>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</si>
  <si>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</si>
  <si>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</si>
  <si>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</si>
  <si>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</si>
  <si>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</si>
  <si>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</si>
  <si>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</si>
  <si>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</si>
  <si>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</si>
  <si>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</si>
  <si>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</si>
  <si>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</si>
  <si>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</si>
  <si>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</si>
  <si>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</si>
  <si>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</si>
  <si>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</si>
  <si>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</si>
  <si>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</si>
  <si>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</si>
  <si>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</si>
  <si>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</si>
  <si>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</si>
  <si>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</si>
  <si>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</si>
  <si>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</si>
  <si>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</si>
  <si>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</si>
  <si>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</si>
  <si>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</si>
  <si>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</si>
  <si>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</si>
  <si>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</si>
  <si>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</si>
  <si>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</si>
  <si>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</si>
  <si>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</si>
  <si>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</si>
  <si>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</si>
  <si>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</si>
  <si>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</si>
  <si>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</si>
  <si>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</si>
  <si>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</si>
  <si>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</si>
  <si>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</si>
  <si>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</si>
  <si>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</si>
  <si>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</si>
  <si>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</si>
  <si>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</si>
  <si>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</si>
  <si>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</si>
  <si>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</si>
  <si>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</si>
  <si>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</si>
  <si>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</si>
  <si>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</si>
  <si>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</si>
  <si>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</si>
  <si>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</si>
  <si>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</si>
  <si>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</si>
  <si>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</si>
  <si>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</si>
  <si>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</si>
  <si>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</si>
  <si>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</si>
  <si>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</si>
  <si>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</si>
  <si>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</si>
  <si>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</si>
  <si>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</si>
  <si>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</si>
  <si>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</si>
  <si>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</si>
  <si>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</si>
  <si>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</si>
  <si>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</si>
  <si>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</si>
  <si>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</si>
  <si>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</si>
  <si>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</si>
  <si>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</si>
  <si>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</si>
  <si>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</si>
  <si>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</si>
  <si>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</si>
  <si>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</si>
  <si>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</si>
  <si>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</si>
  <si>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</si>
  <si>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</si>
  <si>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</si>
  <si>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</si>
  <si>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</si>
  <si>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</si>
  <si>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</si>
  <si>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</si>
  <si>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</si>
  <si>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</si>
  <si>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</si>
  <si>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</si>
  <si>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</si>
  <si>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</si>
  <si>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</si>
  <si>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</si>
  <si>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</si>
  <si>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</si>
  <si>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</si>
  <si>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</si>
  <si>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</si>
  <si>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</si>
  <si>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</si>
  <si>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</si>
  <si>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</si>
  <si>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</si>
  <si>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</si>
  <si>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</si>
  <si>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</si>
  <si>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</si>
  <si>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</si>
  <si>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</si>
  <si>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</si>
  <si>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</si>
  <si>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</si>
  <si>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</si>
  <si>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</si>
  <si>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</si>
  <si>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</si>
  <si>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</si>
  <si>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</si>
  <si>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</si>
  <si>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</si>
  <si>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</si>
  <si>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</si>
  <si>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</si>
  <si>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</si>
  <si>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</si>
  <si>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</si>
  <si>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</si>
  <si>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</si>
  <si>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</si>
  <si>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</si>
  <si>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</si>
  <si>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</si>
  <si>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</si>
  <si>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</si>
  <si>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</si>
  <si>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</si>
  <si>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</si>
  <si>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</si>
  <si>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</si>
  <si>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</si>
  <si>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</si>
  <si>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</si>
  <si>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</si>
  <si>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</si>
  <si>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</si>
  <si>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</si>
  <si>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</si>
  <si>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</si>
  <si>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</si>
  <si>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</si>
  <si>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</si>
  <si>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</si>
  <si>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</si>
  <si>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</si>
  <si>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</si>
  <si>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</si>
  <si>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</si>
  <si>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</si>
  <si>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</si>
  <si>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</si>
  <si>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</si>
  <si>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</si>
  <si>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</si>
  <si>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</si>
  <si>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</si>
  <si>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</si>
  <si>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</si>
  <si>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</si>
  <si>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</si>
  <si>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</si>
  <si>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</si>
  <si>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</si>
  <si>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</si>
  <si>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</si>
  <si>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</si>
  <si>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</si>
  <si>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</si>
  <si>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</si>
  <si>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</si>
  <si>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</si>
  <si>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</si>
  <si>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</si>
  <si>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</si>
  <si>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</si>
  <si>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</si>
  <si>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</si>
  <si>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</si>
  <si>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</si>
  <si>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</si>
  <si>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</si>
  <si>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</si>
  <si>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</si>
  <si>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</si>
  <si>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</si>
  <si>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</si>
  <si>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</si>
  <si>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</si>
  <si>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</si>
  <si>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</si>
  <si>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</si>
  <si>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</si>
  <si>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</si>
  <si>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</si>
  <si>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</si>
  <si>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</si>
  <si>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</si>
  <si>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</si>
  <si>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</si>
  <si>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</si>
  <si>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</si>
  <si>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</si>
  <si>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</si>
  <si>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</si>
  <si>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</si>
  <si>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</si>
  <si>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</si>
  <si>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</si>
  <si>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</si>
  <si>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</si>
  <si>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</si>
  <si>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</si>
  <si>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</si>
  <si>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</si>
  <si>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</si>
  <si>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</si>
  <si>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</si>
  <si>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</si>
  <si>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</si>
  <si>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</si>
  <si>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</si>
  <si>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</si>
  <si>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</si>
  <si>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</si>
  <si>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</si>
  <si>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</si>
  <si>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</si>
  <si>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</si>
  <si>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</si>
  <si>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</si>
  <si>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</si>
  <si>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</si>
  <si>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</si>
  <si>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</si>
  <si>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</si>
  <si>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</si>
  <si>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</si>
  <si>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</si>
  <si>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</si>
  <si>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</si>
  <si>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</si>
  <si>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</si>
  <si>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</si>
  <si>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</si>
  <si>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</si>
  <si>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</si>
  <si>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</si>
  <si>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</si>
  <si>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</si>
  <si>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</si>
  <si>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</si>
  <si>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</si>
  <si>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</si>
  <si>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</si>
  <si>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</si>
  <si>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</si>
  <si>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</si>
  <si>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</si>
  <si>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</si>
  <si>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</si>
  <si>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</si>
  <si>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</si>
  <si>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</si>
  <si>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</si>
  <si>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</si>
  <si>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</si>
  <si>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</si>
  <si>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</si>
  <si>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</si>
  <si>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</si>
  <si>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</si>
  <si>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</si>
  <si>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</si>
  <si>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</si>
  <si>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</si>
  <si>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</si>
  <si>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</si>
  <si>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</si>
  <si>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</si>
  <si>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</si>
  <si>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</si>
  <si>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</si>
  <si>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</si>
  <si>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</si>
  <si>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</si>
  <si>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</si>
  <si>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</si>
  <si>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</si>
  <si>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</si>
  <si>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</si>
  <si>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</si>
  <si>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</si>
  <si>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</si>
  <si>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</si>
  <si>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</si>
  <si>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</si>
  <si>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</si>
  <si>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</si>
  <si>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</si>
  <si>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</si>
  <si>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</si>
  <si>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</si>
  <si>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</si>
  <si>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</si>
  <si>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</si>
  <si>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</si>
  <si>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</si>
  <si>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</si>
  <si>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</si>
  <si>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</si>
  <si>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</si>
  <si>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</si>
  <si>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</si>
  <si>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</si>
  <si>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</si>
  <si>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</si>
  <si>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</si>
  <si>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</si>
  <si>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</si>
  <si>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</si>
  <si>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</si>
  <si>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</si>
  <si>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</si>
  <si>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</si>
  <si>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</si>
  <si>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</si>
  <si>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</si>
  <si>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</si>
  <si>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</si>
  <si>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</si>
  <si>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</si>
  <si>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</si>
  <si>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</si>
  <si>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</si>
  <si>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</si>
  <si>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</si>
  <si>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</si>
  <si>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</si>
  <si>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</si>
  <si>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</si>
  <si>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</si>
  <si>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</si>
  <si>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</si>
  <si>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</si>
  <si>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</si>
  <si>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</si>
  <si>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</si>
  <si>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</si>
  <si>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</si>
  <si>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</si>
  <si>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</si>
  <si>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</si>
  <si>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</si>
  <si>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</si>
  <si>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</si>
  <si>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</si>
  <si>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</si>
  <si>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</si>
  <si>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</si>
  <si>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</si>
  <si>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</si>
  <si>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</si>
  <si>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</si>
  <si>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</si>
  <si>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</si>
  <si>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</si>
  <si>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</si>
  <si>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</si>
  <si>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</si>
  <si>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</si>
  <si>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</si>
  <si>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</si>
  <si>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</si>
  <si>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</si>
  <si>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</si>
  <si>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</si>
  <si>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</si>
  <si>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</si>
  <si>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</si>
  <si>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</si>
  <si>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</si>
  <si>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</si>
  <si>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</si>
  <si>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</si>
  <si>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</si>
  <si>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</si>
  <si>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</si>
  <si>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</si>
  <si>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</si>
  <si>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</si>
  <si>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</si>
  <si>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</si>
  <si>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</si>
  <si>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</si>
  <si>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</si>
  <si>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</si>
  <si>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</si>
  <si>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</si>
  <si>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</si>
  <si>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</si>
  <si>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</si>
  <si>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</si>
  <si>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</si>
  <si>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</si>
  <si>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</si>
  <si>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</si>
  <si>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</si>
  <si>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</si>
  <si>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</si>
  <si>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</si>
  <si>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</si>
  <si>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</si>
  <si>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</si>
  <si>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</si>
  <si>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</si>
  <si>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</si>
  <si>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</si>
  <si>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</si>
  <si>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</si>
  <si>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</si>
  <si>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</si>
  <si>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</si>
  <si>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</si>
  <si>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</si>
  <si>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</si>
  <si>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</si>
  <si>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</si>
  <si>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</si>
  <si>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</si>
  <si>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</si>
  <si>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</si>
  <si>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</si>
  <si>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</si>
  <si>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</si>
  <si>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</si>
  <si>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</si>
  <si>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</si>
  <si>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</si>
  <si>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</si>
  <si>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</si>
  <si>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</si>
  <si>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</si>
  <si>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</si>
  <si>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</si>
  <si>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</si>
  <si>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</si>
  <si>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</si>
  <si>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</si>
  <si>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</si>
  <si>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</si>
  <si>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</si>
  <si>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</si>
  <si>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</si>
  <si>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</si>
  <si>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</si>
  <si>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</si>
  <si>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</si>
  <si>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</si>
  <si>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</si>
  <si>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</si>
  <si>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</si>
  <si>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</si>
  <si>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</si>
  <si>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</si>
  <si>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</si>
  <si>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</si>
  <si>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</si>
  <si>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</si>
  <si>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</si>
  <si>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</si>
  <si>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</si>
  <si>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</si>
  <si>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</si>
  <si>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</si>
  <si>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</si>
  <si>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</si>
  <si>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</si>
  <si>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</si>
  <si>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</si>
  <si>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</si>
  <si>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</si>
  <si>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</si>
  <si>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</si>
  <si>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</si>
  <si>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</si>
  <si>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</si>
  <si>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</si>
  <si>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</si>
  <si>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</si>
  <si>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</si>
  <si>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</si>
  <si>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</si>
  <si>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</si>
  <si>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</si>
  <si>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</si>
  <si>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</si>
  <si>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</si>
  <si>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</si>
  <si>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</si>
  <si>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</si>
  <si>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</si>
  <si>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</si>
  <si>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</si>
  <si>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</si>
  <si>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</si>
  <si>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</si>
  <si>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</si>
  <si>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</si>
  <si>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</si>
  <si>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</si>
  <si>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</si>
  <si>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</si>
  <si>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</si>
  <si>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</si>
  <si>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</si>
  <si>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</si>
  <si>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</si>
  <si>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</si>
  <si>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</si>
  <si>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</si>
  <si>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</si>
  <si>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</si>
  <si>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</si>
  <si>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</si>
  <si>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</si>
  <si>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</si>
  <si>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</si>
  <si>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</si>
  <si>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</si>
  <si>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</si>
  <si>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</si>
  <si>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</si>
  <si>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</si>
  <si>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</si>
  <si>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</si>
  <si>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</si>
  <si>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</si>
  <si>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</si>
  <si>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</si>
  <si>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</si>
  <si>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</si>
  <si>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</si>
  <si>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</si>
  <si>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</si>
  <si>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</si>
  <si>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</si>
  <si>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</si>
  <si>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</si>
  <si>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</si>
  <si>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</si>
  <si>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</si>
  <si>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</si>
  <si>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</si>
  <si>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</si>
  <si>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</si>
  <si>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</si>
  <si>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</si>
  <si>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</si>
  <si>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</si>
  <si>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</si>
  <si>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</si>
  <si>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</si>
  <si>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</si>
  <si>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</si>
  <si>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</si>
  <si>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</si>
  <si>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</si>
  <si>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</si>
  <si>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</si>
  <si>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</si>
  <si>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</si>
  <si>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</si>
  <si>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</si>
  <si>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</si>
  <si>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</si>
  <si>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</si>
  <si>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</si>
  <si>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</si>
  <si>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</si>
  <si>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</si>
  <si>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</si>
  <si>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</si>
  <si>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</si>
  <si>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</si>
  <si>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</si>
  <si>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</si>
  <si>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</si>
  <si>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</si>
  <si>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</si>
  <si>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</si>
  <si>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</si>
  <si>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</si>
  <si>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</si>
  <si>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</si>
  <si>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</si>
  <si>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</si>
  <si>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</si>
  <si>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</si>
  <si>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</si>
  <si>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</si>
  <si>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</si>
  <si>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</si>
  <si>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</si>
  <si>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</si>
  <si>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</si>
  <si>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</si>
  <si>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</si>
  <si>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</si>
  <si>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</si>
  <si>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</si>
  <si>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</si>
  <si>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</si>
  <si>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</si>
  <si>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</si>
  <si>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</si>
  <si>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</si>
  <si>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</si>
  <si>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</si>
  <si>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</si>
  <si>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</si>
  <si>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</si>
  <si>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</si>
  <si>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</si>
  <si>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</si>
  <si>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</si>
  <si>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</si>
  <si>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</si>
  <si>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</si>
  <si>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</si>
  <si>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</si>
  <si>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</si>
  <si>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</si>
  <si>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</si>
  <si>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</si>
  <si>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</si>
  <si>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</si>
  <si>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</si>
  <si>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</si>
  <si>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</si>
  <si>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</si>
  <si>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</si>
  <si>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</si>
  <si>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</si>
  <si>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</si>
  <si>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</si>
  <si>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</si>
  <si>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</si>
  <si>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</si>
  <si>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</si>
  <si>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</si>
  <si>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</si>
  <si>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</si>
  <si>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</si>
  <si>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</si>
  <si>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</si>
  <si>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</si>
  <si>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</si>
  <si>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</si>
  <si>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</si>
  <si>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</si>
  <si>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</si>
  <si>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</si>
  <si>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</si>
  <si>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</si>
  <si>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</si>
  <si>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</si>
  <si>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</si>
  <si>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</si>
  <si>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</si>
  <si>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</si>
  <si>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</si>
  <si>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</si>
  <si>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</si>
  <si>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</si>
  <si>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</si>
  <si>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</si>
  <si>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</si>
  <si>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</si>
  <si>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</si>
  <si>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</si>
  <si>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</si>
  <si>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</si>
  <si>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</si>
  <si>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</si>
  <si>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</si>
  <si>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</si>
  <si>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</si>
  <si>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</si>
  <si>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</si>
  <si>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</si>
  <si>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</si>
  <si>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</si>
  <si>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</si>
  <si>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</si>
  <si>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</si>
  <si>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</si>
  <si>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</si>
  <si>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</si>
  <si>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</si>
  <si>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</si>
  <si>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</si>
  <si>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</si>
  <si>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</si>
  <si>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</si>
  <si>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</si>
  <si>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</si>
  <si>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</si>
  <si>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</si>
  <si>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</si>
  <si>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</si>
  <si>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</si>
  <si>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</si>
  <si>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</si>
  <si>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</si>
  <si>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</si>
  <si>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</si>
  <si>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</si>
  <si>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</si>
  <si>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</si>
  <si>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</si>
  <si>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</si>
  <si>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</si>
  <si>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</si>
  <si>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</si>
  <si>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</si>
  <si>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</si>
  <si>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</si>
  <si>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</si>
  <si>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</si>
  <si>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</si>
  <si>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</si>
  <si>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</si>
  <si>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</si>
  <si>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</si>
  <si>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</si>
  <si>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</si>
  <si>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</si>
  <si>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</si>
  <si>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</si>
  <si>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</si>
  <si>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</si>
  <si>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</si>
  <si>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</si>
  <si>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</si>
  <si>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</si>
  <si>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</si>
  <si>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</si>
  <si>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</si>
  <si>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</si>
  <si>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</si>
  <si>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</si>
  <si>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</si>
  <si>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</si>
  <si>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</si>
  <si>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</si>
  <si>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</si>
  <si>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</si>
  <si>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</si>
  <si>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</si>
  <si>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</si>
  <si>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</si>
  <si>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</si>
  <si>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</si>
  <si>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</si>
  <si>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</si>
  <si>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</si>
  <si>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</si>
  <si>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</si>
  <si>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</si>
  <si>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</si>
  <si>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</si>
  <si>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</si>
  <si>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</si>
  <si>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</si>
  <si>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</si>
  <si>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</si>
  <si>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</si>
  <si>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</si>
  <si>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</si>
  <si>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</si>
  <si>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</si>
  <si>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</si>
  <si>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</si>
  <si>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</si>
  <si>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</si>
  <si>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</si>
  <si>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</si>
  <si>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</si>
  <si>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</si>
  <si>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</si>
  <si>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</si>
  <si>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</si>
  <si>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</si>
  <si>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</si>
  <si>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</si>
  <si>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</si>
  <si>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</si>
  <si>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</si>
  <si>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</si>
  <si>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</si>
  <si>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</si>
  <si>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</si>
  <si>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</si>
  <si>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</si>
  <si>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</si>
  <si>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</si>
  <si>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</si>
  <si>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</si>
  <si>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</si>
  <si>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</si>
  <si>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</si>
  <si>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</si>
  <si>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</si>
  <si>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</si>
  <si>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</si>
  <si>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</si>
  <si>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</si>
  <si>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</si>
  <si>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</si>
  <si>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</si>
  <si>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</si>
  <si>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</si>
  <si>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</si>
  <si>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</si>
  <si>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</si>
  <si>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</si>
  <si>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</si>
  <si>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</si>
  <si>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</si>
  <si>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</si>
  <si>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</si>
  <si>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</si>
  <si>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</si>
  <si>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</si>
  <si>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</si>
  <si>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</si>
  <si>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</si>
  <si>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</si>
  <si>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</si>
  <si>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</si>
  <si>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</si>
  <si>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</si>
  <si>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</si>
  <si>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</si>
  <si>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</si>
  <si>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</si>
  <si>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</si>
  <si>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</si>
  <si>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</si>
  <si>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</si>
  <si>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</si>
  <si>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</si>
  <si>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</si>
  <si>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</si>
  <si>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</si>
  <si>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</si>
  <si>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</si>
  <si>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</si>
  <si>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</si>
  <si>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</si>
  <si>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</si>
  <si>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</si>
  <si>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</si>
  <si>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</si>
  <si>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</si>
  <si>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</si>
  <si>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</si>
  <si>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</si>
  <si>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</si>
  <si>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</si>
  <si>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</si>
  <si>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</si>
  <si>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</si>
  <si>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</si>
  <si>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</si>
  <si>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</si>
  <si>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</si>
  <si>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</si>
  <si>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</si>
  <si>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</si>
  <si>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</si>
  <si>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</si>
  <si>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</si>
  <si>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</si>
  <si>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</si>
  <si>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</si>
  <si>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</si>
  <si>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</si>
  <si>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</si>
  <si>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</si>
  <si>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</si>
  <si>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</si>
  <si>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</si>
  <si>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</si>
  <si>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</si>
  <si>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</si>
  <si>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</si>
  <si>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</si>
  <si>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</si>
  <si>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</si>
  <si>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</si>
  <si>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</si>
  <si>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</si>
  <si>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</si>
  <si>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</si>
  <si>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</si>
  <si>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</si>
  <si>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</si>
  <si>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</si>
  <si>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</si>
  <si>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</si>
  <si>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</si>
  <si>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</si>
  <si>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</si>
  <si>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</si>
  <si>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</si>
  <si>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</si>
  <si>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</si>
  <si>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</si>
  <si>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</si>
  <si>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</si>
  <si>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</si>
  <si>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</si>
  <si>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</si>
  <si>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</si>
  <si>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</si>
  <si>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</si>
  <si>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</si>
  <si>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</si>
  <si>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</si>
  <si>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</si>
  <si>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</si>
  <si>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</si>
  <si>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</si>
  <si>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</si>
  <si>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</si>
  <si>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</si>
  <si>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</si>
  <si>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</si>
  <si>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</si>
  <si>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</si>
  <si>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</si>
  <si>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</si>
  <si>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</si>
  <si>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</si>
  <si>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</si>
  <si>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</si>
  <si>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</si>
  <si>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</si>
  <si>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</si>
  <si>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</si>
  <si>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</si>
  <si>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</si>
  <si>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</si>
  <si>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</si>
  <si>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</si>
  <si>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</si>
  <si>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</si>
  <si>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</si>
  <si>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</si>
  <si>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</si>
  <si>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</si>
  <si>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</si>
  <si>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</si>
  <si>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</si>
  <si>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</si>
  <si>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</si>
  <si>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</si>
  <si>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</si>
  <si>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</si>
  <si>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</si>
  <si>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</si>
  <si>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</si>
  <si>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</si>
  <si>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</si>
  <si>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</si>
  <si>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</si>
  <si>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</si>
  <si>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</si>
  <si>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</si>
  <si>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</si>
  <si>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</si>
  <si>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</si>
  <si>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</si>
  <si>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</si>
  <si>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</si>
  <si>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</si>
  <si>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</si>
  <si>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</si>
  <si>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</si>
  <si>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</si>
  <si>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</si>
  <si>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</si>
  <si>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</si>
  <si>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</si>
  <si>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</si>
  <si>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</si>
  <si>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</si>
  <si>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</si>
  <si>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</si>
  <si>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</si>
  <si>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</si>
  <si>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</si>
  <si>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</si>
  <si>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</si>
  <si>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</si>
  <si>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</si>
  <si>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</si>
  <si>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</si>
  <si>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</si>
  <si>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</si>
  <si>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</si>
  <si>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</si>
  <si>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</si>
  <si>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</si>
  <si>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</si>
  <si>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</si>
  <si>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</si>
  <si>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</si>
  <si>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</si>
  <si>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</si>
  <si>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</si>
  <si>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</si>
  <si>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</si>
  <si>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</si>
  <si>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</si>
  <si>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</si>
  <si>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</si>
  <si>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</si>
  <si>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</si>
  <si>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</si>
  <si>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</si>
  <si>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</si>
  <si>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</si>
  <si>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</si>
  <si>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</si>
  <si>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</si>
  <si>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</si>
  <si>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</si>
  <si>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</si>
  <si>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</si>
  <si>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</si>
  <si>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</si>
  <si>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</si>
  <si>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</si>
  <si>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</si>
  <si>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</si>
  <si>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</si>
  <si>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</si>
  <si>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</si>
  <si>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</si>
  <si>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</si>
  <si>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</si>
  <si>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</si>
  <si>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</si>
  <si>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</si>
  <si>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</si>
  <si>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</si>
  <si>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</si>
  <si>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</si>
  <si>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</si>
  <si>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</si>
  <si>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</si>
  <si>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</si>
  <si>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</si>
  <si>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</si>
  <si>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</si>
  <si>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</si>
  <si>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</si>
  <si>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</si>
  <si>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</si>
  <si>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</si>
  <si>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</si>
  <si>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</si>
  <si>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</si>
  <si>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</si>
  <si>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</si>
  <si>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</si>
  <si>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</si>
  <si>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</si>
  <si>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</si>
  <si>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</si>
  <si>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</si>
  <si>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</si>
  <si>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</si>
  <si>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</si>
  <si>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</si>
  <si>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</si>
  <si>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</si>
  <si>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</si>
  <si>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</si>
  <si>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</si>
  <si>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</si>
  <si>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</si>
  <si>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</si>
  <si>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</si>
  <si>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</si>
  <si>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</si>
  <si>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</si>
  <si>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</si>
  <si>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</si>
  <si>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</si>
  <si>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</si>
  <si>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</si>
  <si>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</si>
  <si>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</si>
  <si>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</si>
  <si>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</si>
  <si>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</si>
  <si>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</si>
  <si>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</si>
  <si>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</si>
  <si>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</si>
  <si>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</si>
  <si>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</si>
  <si>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</si>
  <si>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</si>
  <si>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</si>
  <si>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</si>
  <si>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</si>
  <si>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</si>
  <si>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</si>
  <si>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</si>
  <si>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</si>
  <si>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</si>
  <si>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</si>
  <si>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</si>
  <si>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</si>
  <si>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</si>
  <si>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</si>
  <si>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</si>
  <si>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</si>
  <si>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</si>
  <si>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</si>
  <si>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</si>
  <si>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</si>
  <si>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</si>
  <si>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</si>
  <si>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</si>
  <si>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</si>
  <si>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</si>
  <si>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</si>
  <si>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</si>
  <si>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</si>
  <si>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</si>
  <si>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</si>
  <si>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</si>
  <si>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</si>
  <si>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</si>
  <si>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</si>
  <si>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</si>
  <si>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</si>
  <si>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</si>
  <si>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</si>
  <si>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</si>
  <si>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</si>
  <si>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</si>
  <si>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</si>
  <si>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</si>
  <si>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</si>
  <si>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</si>
  <si>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</si>
  <si>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</si>
  <si>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</si>
  <si>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</si>
  <si>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</si>
  <si>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</si>
  <si>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</si>
  <si>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</si>
  <si>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</si>
  <si>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</si>
  <si>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</si>
  <si>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</si>
  <si>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</si>
  <si>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</si>
  <si>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</si>
  <si>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</si>
  <si>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</si>
  <si>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</si>
  <si>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</si>
  <si>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</si>
  <si>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</si>
  <si>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</si>
  <si>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</si>
  <si>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</si>
  <si>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</si>
  <si>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</si>
  <si>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</si>
  <si>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</si>
  <si>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</si>
  <si>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</si>
  <si>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</si>
  <si>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</si>
  <si>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</si>
  <si>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</si>
  <si>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</si>
  <si>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</si>
  <si>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</si>
  <si>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</si>
  <si>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</si>
  <si>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</si>
  <si>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</si>
  <si>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</si>
  <si>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</si>
  <si>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</si>
  <si>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</si>
  <si>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</si>
  <si>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</si>
  <si>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</si>
  <si>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</si>
  <si>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</si>
  <si>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</si>
  <si>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</si>
  <si>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</si>
  <si>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</si>
  <si>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</si>
  <si>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</si>
  <si>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</si>
  <si>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</si>
  <si>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</si>
  <si>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</si>
  <si>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</si>
  <si>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</si>
  <si>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</si>
  <si>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</si>
  <si>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</si>
  <si>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</si>
  <si>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</si>
  <si>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</si>
  <si>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</si>
  <si>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</si>
  <si>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</si>
  <si>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</si>
  <si>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</si>
  <si>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</si>
  <si>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</si>
  <si>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</si>
  <si>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</si>
  <si>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</si>
  <si>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</si>
  <si>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</si>
  <si>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</si>
  <si>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</si>
  <si>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</si>
  <si>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</si>
  <si>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</si>
  <si>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</si>
  <si>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</si>
  <si>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</si>
  <si>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</si>
  <si>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</si>
  <si>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</si>
  <si>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</si>
  <si>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</si>
  <si>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</si>
  <si>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</si>
  <si>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</si>
  <si>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</si>
  <si>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</si>
  <si>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</si>
  <si>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</si>
  <si>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</si>
  <si>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</si>
  <si>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</si>
  <si>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</si>
  <si>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</si>
  <si>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</si>
  <si>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</si>
  <si>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</si>
  <si>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</si>
  <si>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</si>
  <si>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</si>
  <si>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</si>
  <si>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</si>
  <si>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</si>
  <si>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</si>
  <si>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</si>
  <si>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</si>
  <si>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</si>
  <si>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</si>
  <si>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</si>
  <si>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</si>
  <si>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</si>
  <si>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</si>
  <si>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</si>
  <si>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</si>
  <si>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</si>
  <si>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</si>
  <si>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</si>
  <si>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</si>
  <si>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</si>
  <si>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</si>
  <si>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</si>
  <si>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</si>
  <si>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</si>
  <si>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</si>
  <si>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</si>
  <si>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</si>
  <si>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</si>
  <si>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</si>
  <si>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</si>
  <si>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</si>
  <si>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</si>
  <si>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</si>
  <si>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</si>
  <si>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</si>
  <si>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</si>
  <si>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</si>
  <si>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</si>
  <si>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</si>
  <si>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</si>
  <si>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</si>
  <si>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</si>
  <si>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</si>
  <si>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</si>
  <si>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</si>
  <si>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</si>
  <si>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</si>
  <si>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</si>
  <si>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</si>
  <si>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</si>
  <si>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</si>
  <si>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</si>
  <si>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</si>
  <si>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</si>
  <si>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</si>
  <si>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</si>
  <si>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</si>
  <si>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</si>
  <si>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</si>
  <si>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</si>
  <si>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</si>
  <si>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</si>
  <si>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</si>
  <si>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</si>
  <si>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</si>
  <si>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</si>
  <si>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</si>
  <si>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</si>
  <si>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</si>
  <si>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</si>
  <si>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</si>
  <si>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</si>
  <si>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</si>
  <si>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</si>
  <si>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</si>
  <si>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</si>
  <si>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</si>
  <si>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</si>
  <si>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</si>
  <si>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</si>
  <si>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</si>
  <si>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</si>
  <si>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</si>
  <si>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</si>
  <si>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</si>
  <si>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</si>
  <si>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</si>
  <si>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</si>
  <si>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</si>
  <si>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</si>
  <si>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</si>
  <si>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</si>
  <si>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</si>
  <si>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</si>
  <si>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</si>
  <si>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</si>
  <si>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</si>
  <si>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</si>
  <si>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</si>
  <si>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</si>
  <si>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</si>
  <si>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</si>
  <si>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</si>
  <si>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</si>
  <si>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</si>
  <si>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</si>
  <si>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</si>
  <si>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</si>
  <si>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</si>
  <si>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</si>
  <si>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</si>
  <si>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</si>
  <si>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</si>
  <si>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</si>
  <si>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</si>
  <si>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</si>
  <si>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</si>
  <si>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</si>
  <si>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</si>
  <si>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</si>
  <si>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</si>
  <si>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</si>
  <si>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</si>
  <si>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</si>
  <si>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</si>
  <si>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</si>
  <si>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</si>
  <si>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</si>
  <si>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</si>
  <si>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</si>
  <si>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</si>
  <si>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</si>
  <si>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</si>
  <si>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</si>
  <si>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</si>
  <si>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</si>
  <si>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</si>
  <si>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</si>
  <si>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</si>
  <si>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</si>
  <si>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</si>
  <si>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</si>
  <si>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</si>
  <si>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</si>
  <si>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</si>
  <si>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</si>
  <si>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</si>
  <si>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</si>
  <si>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</si>
  <si>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</si>
  <si>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</si>
  <si>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</si>
  <si>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</si>
  <si>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</si>
  <si>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</si>
  <si>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</si>
  <si>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</si>
  <si>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</si>
  <si>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</si>
  <si>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</si>
  <si>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</si>
  <si>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</si>
  <si>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</si>
  <si>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</si>
  <si>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</si>
  <si>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</si>
  <si>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</si>
  <si>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</si>
  <si>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</si>
  <si>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</si>
  <si>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</si>
  <si>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</si>
  <si>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</si>
  <si>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</si>
  <si>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</si>
  <si>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</si>
  <si>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</si>
  <si>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</si>
  <si>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</si>
  <si>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</si>
  <si>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</si>
  <si>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</si>
  <si>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</si>
  <si>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</si>
  <si>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</si>
  <si>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</si>
  <si>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</si>
  <si>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</si>
  <si>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</si>
  <si>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</si>
  <si>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</si>
  <si>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</si>
  <si>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</si>
  <si>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</si>
  <si>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</si>
  <si>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</si>
  <si>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</si>
  <si>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</si>
  <si>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</si>
  <si>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</si>
  <si>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</si>
  <si>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</si>
  <si>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</si>
  <si>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</si>
  <si>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</si>
  <si>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</si>
  <si>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</si>
  <si>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</si>
  <si>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</si>
  <si>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</si>
  <si>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</si>
  <si>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</si>
  <si>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</si>
  <si>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</si>
  <si>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</si>
  <si>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</si>
  <si>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</si>
  <si>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</si>
  <si>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</si>
  <si>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</si>
  <si>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</si>
  <si>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</si>
  <si>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</si>
  <si>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</si>
  <si>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</si>
  <si>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</si>
  <si>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</si>
  <si>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</si>
  <si>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</si>
  <si>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</si>
  <si>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</si>
  <si>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</si>
  <si>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</si>
  <si>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</si>
  <si>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</si>
  <si>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</si>
  <si>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</si>
  <si>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</si>
  <si>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</si>
  <si>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</si>
  <si>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</si>
  <si>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</si>
  <si>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</si>
  <si>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</si>
  <si>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</si>
  <si>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</si>
  <si>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</si>
  <si>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</si>
  <si>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</si>
  <si>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</si>
  <si>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</si>
  <si>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</si>
  <si>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</si>
  <si>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</si>
  <si>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</si>
  <si>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</si>
  <si>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</si>
  <si>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</si>
  <si>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</si>
  <si>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</si>
  <si>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</si>
  <si>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</si>
  <si>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</si>
  <si>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</si>
  <si>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</si>
  <si>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</si>
  <si>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</si>
  <si>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</si>
  <si>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</si>
  <si>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</si>
  <si>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</si>
  <si>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</si>
  <si>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</si>
  <si>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</si>
  <si>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</si>
  <si>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</si>
  <si>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</si>
  <si>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</si>
  <si>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</si>
  <si>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</si>
  <si>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</si>
  <si>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</si>
  <si>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</si>
  <si>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</si>
  <si>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</si>
  <si>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</si>
  <si>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</si>
  <si>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</si>
  <si>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</si>
  <si>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</si>
  <si>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</si>
  <si>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</si>
  <si>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</si>
  <si>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</si>
  <si>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</si>
  <si>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</si>
  <si>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</si>
  <si>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</si>
  <si>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</si>
  <si>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</si>
  <si>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</si>
  <si>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</si>
  <si>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</si>
  <si>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</si>
  <si>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</si>
  <si>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</si>
  <si>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</si>
  <si>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</si>
  <si>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</si>
  <si>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</si>
  <si>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</si>
  <si>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</si>
  <si>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</si>
  <si>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</si>
  <si>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</si>
  <si>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</si>
  <si>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</si>
  <si>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</si>
  <si>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</si>
  <si>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</si>
  <si>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</si>
  <si>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</si>
  <si>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</si>
  <si>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</si>
  <si>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</si>
  <si>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</si>
  <si>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</si>
  <si>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</si>
  <si>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</si>
  <si>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</si>
  <si>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</si>
  <si>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</si>
  <si>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</si>
  <si>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</si>
  <si>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</si>
  <si>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</si>
  <si>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</si>
  <si>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</si>
  <si>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</si>
  <si>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</si>
  <si>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</si>
  <si>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</si>
  <si>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</si>
  <si>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</si>
  <si>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</si>
  <si>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</si>
  <si>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</si>
  <si>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</si>
  <si>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</si>
  <si>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</si>
  <si>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</si>
  <si>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</si>
  <si>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</si>
  <si>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</si>
  <si>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</si>
  <si>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</si>
  <si>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</si>
  <si>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</si>
  <si>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</si>
  <si>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</si>
  <si>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</si>
  <si>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</si>
  <si>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</si>
  <si>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</si>
  <si>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</si>
  <si>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</si>
  <si>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</si>
  <si>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</si>
  <si>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</si>
  <si>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</si>
  <si>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</si>
  <si>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</si>
  <si>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</si>
  <si>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</si>
  <si>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</si>
  <si>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</si>
  <si>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</si>
  <si>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</si>
  <si>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</si>
  <si>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</si>
  <si>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</si>
  <si>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</si>
  <si>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</si>
  <si>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</si>
  <si>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</si>
  <si>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</si>
  <si>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</si>
  <si>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</si>
  <si>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</si>
  <si>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</si>
  <si>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</si>
  <si>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</si>
  <si>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</si>
  <si>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</si>
  <si>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</si>
  <si>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</si>
  <si>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</si>
  <si>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</si>
  <si>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</si>
  <si>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</si>
  <si>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</si>
  <si>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</si>
  <si>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</si>
  <si>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</si>
  <si>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</si>
  <si>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</si>
  <si>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</si>
  <si>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</si>
  <si>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</si>
  <si>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</si>
  <si>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</si>
  <si>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</si>
  <si>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</si>
  <si>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</si>
  <si>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</si>
  <si>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</si>
  <si>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</si>
  <si>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</si>
  <si>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</si>
  <si>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</si>
  <si>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</si>
  <si>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</si>
  <si>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</si>
  <si>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</si>
  <si>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</si>
  <si>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</si>
  <si>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</si>
  <si>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</si>
  <si>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</si>
  <si>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</si>
  <si>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</si>
  <si>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</si>
  <si>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</si>
  <si>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</si>
  <si>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</si>
  <si>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</si>
  <si>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</si>
  <si>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</si>
  <si>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</si>
  <si>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</si>
  <si>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</si>
  <si>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</si>
  <si>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</si>
  <si>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</si>
  <si>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</si>
  <si>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</si>
  <si>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</si>
  <si>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</si>
  <si>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</si>
  <si>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</si>
  <si>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</si>
  <si>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</si>
  <si>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</si>
  <si>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</si>
  <si>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</si>
  <si>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</si>
  <si>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</si>
  <si>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</si>
  <si>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</si>
  <si>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</si>
  <si>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</si>
  <si>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</si>
  <si>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</si>
  <si>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</si>
  <si>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</si>
  <si>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</si>
  <si>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</si>
  <si>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</si>
  <si>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</si>
  <si>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</si>
  <si>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</si>
  <si>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</si>
  <si>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</si>
  <si>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</si>
  <si>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</si>
  <si>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</si>
  <si>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</si>
  <si>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</si>
  <si>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</si>
  <si>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</si>
  <si>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</si>
  <si>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</si>
  <si>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</si>
  <si>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</si>
  <si>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</si>
  <si>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</si>
  <si>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</si>
  <si>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</si>
  <si>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</si>
  <si>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</si>
  <si>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</si>
  <si>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</si>
  <si>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</si>
  <si>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</si>
  <si>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</si>
  <si>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</si>
  <si>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</si>
  <si>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</si>
  <si>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</si>
  <si>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</si>
  <si>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</si>
  <si>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</si>
  <si>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</si>
  <si>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</si>
  <si>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</si>
  <si>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</si>
  <si>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</si>
  <si>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</si>
  <si>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</si>
  <si>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</si>
  <si>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</si>
  <si>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</si>
  <si>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</si>
  <si>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</si>
  <si>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</si>
  <si>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</si>
  <si>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</si>
  <si>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</si>
  <si>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</si>
  <si>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</si>
  <si>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Snaptron</t>
  </si>
  <si>
    <t>62-307-7682</t>
  </si>
  <si>
    <t>DUNS</t>
  </si>
  <si>
    <t>960 Diamond Valley Dr., Windsor CO 80550 USA</t>
  </si>
  <si>
    <t>Douglas Aeling</t>
  </si>
  <si>
    <t>daeling@snaptron.com</t>
  </si>
  <si>
    <t>970-686-5682</t>
  </si>
  <si>
    <t>Quality Manager</t>
  </si>
  <si>
    <t>100%</t>
  </si>
  <si>
    <t>www.snaptron.com</t>
  </si>
  <si>
    <t>Hong Kong SAR</t>
  </si>
  <si>
    <t>CFSI</t>
  </si>
  <si>
    <t>actually 100%; menu is broken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</si>
</sst>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4">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61"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snaptron.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6" sqref="B5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7"/>
      <c r="B2" s="5" t="s">
        <v>843</v>
      </c>
      <c r="C2" s="3"/>
      <c r="D2" s="175"/>
      <c r="E2" s="3"/>
      <c r="F2" s="3"/>
      <c r="G2" s="25"/>
    </row>
    <row r="3" spans="1:7">
      <c r="A3" s="297"/>
      <c r="B3" s="3" t="s">
        <v>835</v>
      </c>
      <c r="C3" s="5"/>
      <c r="D3" s="176"/>
      <c r="E3" s="3"/>
      <c r="F3" s="5"/>
      <c r="G3" s="25"/>
    </row>
    <row r="4" spans="1:7" ht="15.75">
      <c r="A4" s="297"/>
      <c r="B4" s="30" t="s">
        <v>845</v>
      </c>
      <c r="C4" s="6"/>
      <c r="D4" s="177"/>
      <c r="E4" s="3"/>
      <c r="F4" s="6"/>
      <c r="G4" s="25"/>
    </row>
    <row r="5" spans="1:7">
      <c r="A5" s="297"/>
      <c r="B5" s="29" t="s">
        <v>1036</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846</v>
      </c>
      <c r="C9" s="300"/>
      <c r="D9" s="300"/>
      <c r="E9" s="300"/>
      <c r="F9" s="300"/>
      <c r="G9" s="25"/>
    </row>
    <row r="10" spans="1:7" ht="27" customHeight="1">
      <c r="A10" s="297"/>
      <c r="B10" s="301" t="s">
        <v>438</v>
      </c>
      <c r="C10" s="301"/>
      <c r="D10" s="301"/>
      <c r="E10" s="301"/>
      <c r="F10" s="301"/>
      <c r="G10" s="25"/>
    </row>
    <row r="11" spans="1:7" ht="27" customHeight="1">
      <c r="A11" s="297"/>
      <c r="B11" s="302"/>
      <c r="C11" s="302"/>
      <c r="D11" s="302"/>
      <c r="E11" s="302"/>
      <c r="F11" s="302"/>
      <c r="G11" s="25"/>
    </row>
    <row r="12" spans="1:7">
      <c r="A12" s="297"/>
      <c r="B12" s="31" t="s">
        <v>844</v>
      </c>
      <c r="C12" s="32" t="s">
        <v>847</v>
      </c>
      <c r="D12" s="179" t="s">
        <v>848</v>
      </c>
      <c r="E12" s="32" t="s">
        <v>612</v>
      </c>
      <c r="F12" s="32" t="s">
        <v>613</v>
      </c>
      <c r="G12" s="25"/>
    </row>
    <row r="13" spans="1:7" ht="33.75">
      <c r="A13" s="297"/>
      <c r="B13" s="2">
        <v>1</v>
      </c>
      <c r="C13" s="27" t="s">
        <v>1084</v>
      </c>
      <c r="D13" s="28" t="s">
        <v>872</v>
      </c>
      <c r="E13" s="163" t="s">
        <v>849</v>
      </c>
      <c r="F13" s="163"/>
      <c r="G13" s="25"/>
    </row>
    <row r="14" spans="1:7" ht="33.75">
      <c r="A14" s="297"/>
      <c r="B14" s="2">
        <v>2</v>
      </c>
      <c r="C14" s="27" t="s">
        <v>1084</v>
      </c>
      <c r="D14" s="28" t="s">
        <v>1021</v>
      </c>
      <c r="E14" s="163" t="s">
        <v>530</v>
      </c>
      <c r="F14" s="163" t="s">
        <v>531</v>
      </c>
      <c r="G14" s="25"/>
    </row>
    <row r="15" spans="1:7" ht="89.1" customHeight="1">
      <c r="A15" s="297"/>
      <c r="B15" s="303">
        <v>2.0099999999999998</v>
      </c>
      <c r="C15" s="294" t="s">
        <v>1084</v>
      </c>
      <c r="D15" s="306" t="s">
        <v>2246</v>
      </c>
      <c r="E15" s="164" t="s">
        <v>614</v>
      </c>
      <c r="F15" s="164" t="s">
        <v>617</v>
      </c>
      <c r="G15" s="25"/>
    </row>
    <row r="16" spans="1:7" ht="99" customHeight="1">
      <c r="A16" s="297"/>
      <c r="B16" s="304"/>
      <c r="C16" s="295"/>
      <c r="D16" s="307"/>
      <c r="E16" s="165"/>
      <c r="F16" s="165" t="s">
        <v>615</v>
      </c>
      <c r="G16" s="25"/>
    </row>
    <row r="17" spans="1:7" ht="63" customHeight="1">
      <c r="A17" s="297"/>
      <c r="B17" s="305"/>
      <c r="C17" s="296"/>
      <c r="D17" s="308"/>
      <c r="E17" s="27"/>
      <c r="F17" s="27" t="s">
        <v>616</v>
      </c>
      <c r="G17" s="25"/>
    </row>
    <row r="18" spans="1:7" ht="117" customHeight="1">
      <c r="A18" s="297"/>
      <c r="B18" s="303">
        <v>2.02</v>
      </c>
      <c r="C18" s="294" t="s">
        <v>1084</v>
      </c>
      <c r="D18" s="306" t="s">
        <v>2247</v>
      </c>
      <c r="E18" s="164" t="s">
        <v>439</v>
      </c>
      <c r="F18" s="164" t="s">
        <v>525</v>
      </c>
      <c r="G18" s="25"/>
    </row>
    <row r="19" spans="1:7" ht="71.099999999999994" customHeight="1">
      <c r="A19" s="297"/>
      <c r="B19" s="304"/>
      <c r="C19" s="295"/>
      <c r="D19" s="307"/>
      <c r="E19" s="165" t="s">
        <v>529</v>
      </c>
      <c r="F19" s="165" t="s">
        <v>440</v>
      </c>
      <c r="G19" s="25"/>
    </row>
    <row r="20" spans="1:7" ht="90.75" customHeight="1">
      <c r="A20" s="297"/>
      <c r="B20" s="304"/>
      <c r="C20" s="295"/>
      <c r="D20" s="307"/>
      <c r="E20" s="165"/>
      <c r="F20" s="165" t="s">
        <v>619</v>
      </c>
      <c r="G20" s="25"/>
    </row>
    <row r="21" spans="1:7" ht="74.25" customHeight="1">
      <c r="A21" s="297"/>
      <c r="B21" s="305"/>
      <c r="C21" s="296"/>
      <c r="D21" s="308"/>
      <c r="E21" s="27"/>
      <c r="F21" s="27" t="s">
        <v>618</v>
      </c>
      <c r="G21" s="25"/>
    </row>
    <row r="22" spans="1:7" ht="90" customHeight="1">
      <c r="A22" s="297"/>
      <c r="B22" s="288">
        <v>2.0299999999999998</v>
      </c>
      <c r="C22" s="288" t="s">
        <v>818</v>
      </c>
      <c r="D22" s="291" t="s">
        <v>2248</v>
      </c>
      <c r="E22" s="294" t="s">
        <v>437</v>
      </c>
      <c r="F22" s="164" t="s">
        <v>460</v>
      </c>
      <c r="G22" s="25"/>
    </row>
    <row r="23" spans="1:7" ht="109.5" customHeight="1">
      <c r="A23" s="297"/>
      <c r="B23" s="289"/>
      <c r="C23" s="289"/>
      <c r="D23" s="292"/>
      <c r="E23" s="295"/>
      <c r="F23" s="165" t="s">
        <v>819</v>
      </c>
      <c r="G23" s="25"/>
    </row>
    <row r="24" spans="1:7" ht="74.25" customHeight="1">
      <c r="A24" s="297"/>
      <c r="B24" s="290"/>
      <c r="C24" s="290"/>
      <c r="D24" s="293"/>
      <c r="E24" s="296"/>
      <c r="F24" s="27" t="s">
        <v>436</v>
      </c>
      <c r="G24" s="25"/>
    </row>
    <row r="25" spans="1:7" ht="72" customHeight="1">
      <c r="A25" s="297"/>
      <c r="B25" s="2" t="s">
        <v>458</v>
      </c>
      <c r="C25" s="27" t="s">
        <v>459</v>
      </c>
      <c r="D25" s="28" t="s">
        <v>2249</v>
      </c>
      <c r="E25" s="27" t="s">
        <v>2244</v>
      </c>
      <c r="F25" s="27" t="s">
        <v>461</v>
      </c>
      <c r="G25" s="25"/>
    </row>
    <row r="26" spans="1:7" ht="98.1" customHeight="1">
      <c r="A26" s="297"/>
      <c r="B26" s="309">
        <v>3</v>
      </c>
      <c r="C26" s="303" t="s">
        <v>70</v>
      </c>
      <c r="D26" s="306" t="s">
        <v>2250</v>
      </c>
      <c r="E26" s="294" t="s">
        <v>0</v>
      </c>
      <c r="F26" s="164" t="s">
        <v>64</v>
      </c>
      <c r="G26" s="25"/>
    </row>
    <row r="27" spans="1:7" ht="90" customHeight="1">
      <c r="A27" s="297"/>
      <c r="B27" s="310"/>
      <c r="C27" s="304"/>
      <c r="D27" s="307"/>
      <c r="E27" s="295"/>
      <c r="F27" s="165" t="s">
        <v>59</v>
      </c>
      <c r="G27" s="25"/>
    </row>
    <row r="28" spans="1:7" ht="19.350000000000001" customHeight="1">
      <c r="A28" s="297"/>
      <c r="B28" s="310"/>
      <c r="C28" s="304"/>
      <c r="D28" s="307"/>
      <c r="E28" s="295"/>
      <c r="F28" s="165" t="s">
        <v>60</v>
      </c>
      <c r="G28" s="25"/>
    </row>
    <row r="29" spans="1:7" ht="74.650000000000006" customHeight="1">
      <c r="A29" s="297"/>
      <c r="B29" s="310"/>
      <c r="C29" s="304"/>
      <c r="D29" s="307"/>
      <c r="E29" s="295"/>
      <c r="F29" s="165" t="s">
        <v>61</v>
      </c>
      <c r="G29" s="25"/>
    </row>
    <row r="30" spans="1:7" ht="62.65" customHeight="1">
      <c r="A30" s="297"/>
      <c r="B30" s="310"/>
      <c r="C30" s="304"/>
      <c r="D30" s="307"/>
      <c r="E30" s="295"/>
      <c r="F30" s="165" t="s">
        <v>62</v>
      </c>
      <c r="G30" s="25"/>
    </row>
    <row r="31" spans="1:7" ht="81" customHeight="1">
      <c r="A31" s="297"/>
      <c r="B31" s="310"/>
      <c r="C31" s="304"/>
      <c r="D31" s="307"/>
      <c r="E31" s="295"/>
      <c r="F31" s="165" t="s">
        <v>63</v>
      </c>
      <c r="G31" s="25"/>
    </row>
    <row r="32" spans="1:7" ht="48.75" customHeight="1">
      <c r="A32" s="297"/>
      <c r="B32" s="310"/>
      <c r="C32" s="304"/>
      <c r="D32" s="307"/>
      <c r="E32" s="295"/>
      <c r="F32" s="165" t="s">
        <v>66</v>
      </c>
      <c r="G32" s="25"/>
    </row>
    <row r="33" spans="1:7" ht="98.65" customHeight="1">
      <c r="A33" s="297"/>
      <c r="B33" s="310"/>
      <c r="C33" s="304"/>
      <c r="D33" s="307"/>
      <c r="E33" s="295"/>
      <c r="F33" s="165" t="s">
        <v>65</v>
      </c>
      <c r="G33" s="25"/>
    </row>
    <row r="34" spans="1:7" ht="89.1" customHeight="1">
      <c r="A34" s="297"/>
      <c r="B34" s="310"/>
      <c r="C34" s="304"/>
      <c r="D34" s="307"/>
      <c r="E34" s="295"/>
      <c r="F34" s="165" t="s">
        <v>67</v>
      </c>
      <c r="G34" s="25"/>
    </row>
    <row r="35" spans="1:7" ht="29.1" customHeight="1">
      <c r="A35" s="297"/>
      <c r="B35" s="310"/>
      <c r="C35" s="304"/>
      <c r="D35" s="307"/>
      <c r="E35" s="295"/>
      <c r="F35" s="165" t="s">
        <v>68</v>
      </c>
      <c r="G35" s="25"/>
    </row>
    <row r="36" spans="1:7" ht="126.75">
      <c r="A36" s="297"/>
      <c r="B36" s="311"/>
      <c r="C36" s="305"/>
      <c r="D36" s="308"/>
      <c r="E36" s="296"/>
      <c r="F36" s="166" t="s">
        <v>69</v>
      </c>
      <c r="G36" s="25"/>
    </row>
    <row r="37" spans="1:7" ht="112.5">
      <c r="A37" s="297"/>
      <c r="B37" s="141">
        <v>3.01</v>
      </c>
      <c r="C37" s="142" t="s">
        <v>70</v>
      </c>
      <c r="D37" s="28" t="s">
        <v>2251</v>
      </c>
      <c r="E37" s="167" t="s">
        <v>1323</v>
      </c>
      <c r="F37" s="168" t="s">
        <v>1427</v>
      </c>
      <c r="G37" s="25"/>
    </row>
    <row r="38" spans="1:7" ht="101.25">
      <c r="A38" s="297"/>
      <c r="B38" s="141">
        <v>3.02</v>
      </c>
      <c r="C38" s="142" t="s">
        <v>1356</v>
      </c>
      <c r="D38" s="28" t="s">
        <v>2252</v>
      </c>
      <c r="E38" s="167" t="s">
        <v>1371</v>
      </c>
      <c r="F38" s="168" t="s">
        <v>1428</v>
      </c>
      <c r="G38" s="25"/>
    </row>
    <row r="39" spans="1:7" ht="101.25">
      <c r="A39" s="297"/>
      <c r="B39" s="150">
        <v>4</v>
      </c>
      <c r="C39" s="149" t="s">
        <v>1524</v>
      </c>
      <c r="D39" s="28" t="s">
        <v>2253</v>
      </c>
      <c r="E39" s="27" t="s">
        <v>2198</v>
      </c>
      <c r="F39" s="27" t="s">
        <v>1525</v>
      </c>
      <c r="G39" s="25"/>
    </row>
    <row r="40" spans="1:7" ht="56.25">
      <c r="A40" s="297"/>
      <c r="B40" s="141">
        <v>4.01</v>
      </c>
      <c r="C40" s="149" t="s">
        <v>1524</v>
      </c>
      <c r="D40" s="28" t="s">
        <v>2255</v>
      </c>
      <c r="E40" s="27" t="s">
        <v>2210</v>
      </c>
      <c r="F40" s="27" t="s">
        <v>2214</v>
      </c>
      <c r="G40" s="25"/>
    </row>
    <row r="41" spans="1:7" ht="56.25">
      <c r="A41" s="297"/>
      <c r="B41" s="141" t="s">
        <v>2242</v>
      </c>
      <c r="C41" s="149" t="s">
        <v>1524</v>
      </c>
      <c r="D41" s="28" t="s">
        <v>2254</v>
      </c>
      <c r="E41" s="27" t="s">
        <v>2245</v>
      </c>
      <c r="F41" s="27" t="s">
        <v>2243</v>
      </c>
      <c r="G41" s="25"/>
    </row>
    <row r="42" spans="1:7" ht="56.25">
      <c r="A42" s="297"/>
      <c r="B42" s="141" t="s">
        <v>2276</v>
      </c>
      <c r="C42" s="149" t="s">
        <v>1524</v>
      </c>
      <c r="D42" s="28" t="s">
        <v>2281</v>
      </c>
      <c r="E42" s="27" t="s">
        <v>2244</v>
      </c>
      <c r="F42" s="27" t="s">
        <v>2277</v>
      </c>
      <c r="G42" s="25"/>
    </row>
    <row r="43" spans="1:7" ht="123.75">
      <c r="A43" s="297"/>
      <c r="B43" s="160">
        <v>4.0999999999999996</v>
      </c>
      <c r="C43" s="149" t="s">
        <v>2280</v>
      </c>
      <c r="D43" s="161">
        <v>42867</v>
      </c>
      <c r="E43" s="169" t="s">
        <v>2283</v>
      </c>
      <c r="F43" s="27" t="s">
        <v>2282</v>
      </c>
      <c r="G43" s="25"/>
    </row>
    <row r="44" spans="1:7" ht="78.75">
      <c r="A44" s="297"/>
      <c r="B44" s="160">
        <v>4.2</v>
      </c>
      <c r="C44" s="149" t="s">
        <v>2280</v>
      </c>
      <c r="D44" s="161">
        <v>42704</v>
      </c>
      <c r="E44" s="169" t="s">
        <v>2479</v>
      </c>
      <c r="F44" s="27" t="s">
        <v>2454</v>
      </c>
      <c r="G44" s="25"/>
    </row>
    <row r="45" spans="1:7" ht="157.5">
      <c r="A45" s="297"/>
      <c r="B45" s="203">
        <v>5</v>
      </c>
      <c r="C45" s="149" t="s">
        <v>2280</v>
      </c>
      <c r="D45" s="161">
        <v>42867</v>
      </c>
      <c r="E45" s="169" t="s">
        <v>12705</v>
      </c>
      <c r="F45" s="27" t="s">
        <v>12427</v>
      </c>
      <c r="G45" s="25"/>
    </row>
    <row r="46" spans="1:7" ht="45">
      <c r="A46" s="297"/>
      <c r="B46" s="160">
        <v>5.01</v>
      </c>
      <c r="C46" s="149" t="s">
        <v>2280</v>
      </c>
      <c r="D46" s="161">
        <v>42907</v>
      </c>
      <c r="E46" s="169" t="s">
        <v>15521</v>
      </c>
      <c r="F46" s="27" t="s">
        <v>12427</v>
      </c>
      <c r="G46" s="25"/>
    </row>
    <row r="47" spans="1:7" ht="67.5">
      <c r="A47" s="297"/>
      <c r="B47" s="160">
        <v>5.0999999999999996</v>
      </c>
      <c r="C47" s="149" t="s">
        <v>2280</v>
      </c>
      <c r="D47" s="161">
        <v>43070</v>
      </c>
      <c r="E47" s="169" t="s">
        <v>12915</v>
      </c>
      <c r="F47" s="27" t="s">
        <v>12916</v>
      </c>
      <c r="G47" s="25"/>
    </row>
    <row r="48" spans="1:7" ht="56.25">
      <c r="A48" s="297"/>
      <c r="B48" s="160">
        <v>5.1100000000000003</v>
      </c>
      <c r="C48" s="149" t="s">
        <v>13152</v>
      </c>
      <c r="D48" s="161">
        <v>43217</v>
      </c>
      <c r="E48" s="169" t="s">
        <v>13278</v>
      </c>
      <c r="F48" s="27" t="s">
        <v>13186</v>
      </c>
      <c r="G48" s="25"/>
    </row>
    <row r="49" spans="1:7" ht="56.25">
      <c r="A49" s="297"/>
      <c r="B49" s="160">
        <v>5.12</v>
      </c>
      <c r="C49" s="149" t="s">
        <v>13152</v>
      </c>
      <c r="D49" s="161">
        <v>43581</v>
      </c>
      <c r="E49" s="169" t="s">
        <v>13278</v>
      </c>
      <c r="F49" s="27" t="s">
        <v>13832</v>
      </c>
      <c r="G49" s="25"/>
    </row>
    <row r="50" spans="1:7" ht="78.75">
      <c r="A50" s="297"/>
      <c r="B50" s="203">
        <v>6</v>
      </c>
      <c r="C50" s="149" t="s">
        <v>13152</v>
      </c>
      <c r="D50" s="161">
        <v>43964</v>
      </c>
      <c r="E50" s="169" t="s">
        <v>14048</v>
      </c>
      <c r="F50" s="27" t="s">
        <v>13835</v>
      </c>
      <c r="G50" s="25"/>
    </row>
    <row r="51" spans="1:7" ht="45">
      <c r="A51" s="297"/>
      <c r="B51" s="160">
        <v>6.01</v>
      </c>
      <c r="C51" s="149" t="s">
        <v>13152</v>
      </c>
      <c r="D51" s="161">
        <v>43970</v>
      </c>
      <c r="E51" s="169" t="s">
        <v>15522</v>
      </c>
      <c r="F51" s="169" t="s">
        <v>13835</v>
      </c>
      <c r="G51" s="25"/>
    </row>
    <row r="52" spans="1:7" ht="45">
      <c r="A52" s="297"/>
      <c r="B52" s="160">
        <v>6.1</v>
      </c>
      <c r="C52" s="149" t="s">
        <v>13152</v>
      </c>
      <c r="D52" s="161">
        <v>44314</v>
      </c>
      <c r="E52" s="169" t="s">
        <v>15514</v>
      </c>
      <c r="F52" s="169" t="s">
        <v>15043</v>
      </c>
      <c r="G52" s="25"/>
    </row>
    <row r="53" spans="1:7" ht="45">
      <c r="A53" s="297"/>
      <c r="B53" s="160">
        <v>6.2</v>
      </c>
      <c r="C53" s="149" t="s">
        <v>13152</v>
      </c>
      <c r="D53" s="161">
        <v>44678</v>
      </c>
      <c r="E53" s="169" t="s">
        <v>15514</v>
      </c>
      <c r="F53" s="169" t="s">
        <v>15513</v>
      </c>
      <c r="G53" s="25"/>
    </row>
    <row r="54" spans="1:7" ht="45">
      <c r="A54" s="297"/>
      <c r="B54" s="160">
        <v>6.21</v>
      </c>
      <c r="C54" s="149" t="s">
        <v>13152</v>
      </c>
      <c r="D54" s="161">
        <v>44687</v>
      </c>
      <c r="E54" s="169" t="s">
        <v>15523</v>
      </c>
      <c r="F54" s="169" t="s">
        <v>15513</v>
      </c>
      <c r="G54" s="25"/>
    </row>
    <row r="55" spans="1:7" ht="45">
      <c r="A55" s="297"/>
      <c r="B55" s="160">
        <v>6.22</v>
      </c>
      <c r="C55" s="149" t="s">
        <v>13152</v>
      </c>
      <c r="D55" s="279">
        <v>44692</v>
      </c>
      <c r="E55" s="169" t="s">
        <v>15522</v>
      </c>
      <c r="F55" s="169" t="s">
        <v>15513</v>
      </c>
      <c r="G55" s="25"/>
    </row>
    <row r="56" spans="1:7" ht="56.25">
      <c r="A56" s="297"/>
      <c r="B56" s="203">
        <v>6.3</v>
      </c>
      <c r="C56" s="149" t="s">
        <v>13152</v>
      </c>
      <c r="D56" s="279">
        <v>45051</v>
      </c>
      <c r="E56" s="169" t="s">
        <v>15791</v>
      </c>
      <c r="F56" s="169" t="s">
        <v>15571</v>
      </c>
      <c r="G56" s="25"/>
    </row>
    <row r="57" spans="1:7" ht="13.5" thickBot="1">
      <c r="A57" s="298"/>
      <c r="B57" s="299" t="str">
        <f ca="1">OFFSET(L!$C$1,MATCH("General"&amp;"Cpy",L!$A:$A,0)-1,SL,,)</f>
        <v>© 2023 Responsible Minerals Initiative. All rights reserved.</v>
      </c>
      <c r="C57" s="299"/>
      <c r="D57" s="299"/>
      <c r="E57" s="299"/>
      <c r="F57" s="299"/>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3E7FE67-2580-48B2-8B42-3BC66616EBC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xmlns:xlrd2="http://schemas.microsoft.com/office/spreadsheetml/2017/richdata2"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0BF7791-BC3C-448C-82B5-5A666939C21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9" zoomScalePageLayoutView="70" workbookViewId="0">
      <selection activeCell="G57" sqref="G57:J5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6"/>
      <c r="B1" s="337"/>
      <c r="C1" s="337"/>
      <c r="D1" s="337"/>
      <c r="E1" s="337"/>
      <c r="F1" s="337"/>
      <c r="G1" s="337"/>
      <c r="H1" s="337"/>
      <c r="I1" s="337"/>
      <c r="J1" s="337"/>
      <c r="K1" s="338"/>
      <c r="L1" s="100"/>
      <c r="P1" s="3"/>
      <c r="Q1" s="3"/>
      <c r="R1" s="3"/>
      <c r="S1" s="3"/>
      <c r="T1" s="3"/>
      <c r="U1" s="3"/>
      <c r="V1" s="3"/>
      <c r="W1" s="3"/>
      <c r="X1" s="3"/>
      <c r="Y1" s="3"/>
      <c r="Z1" s="3"/>
      <c r="AA1" s="3"/>
      <c r="AB1" s="3"/>
      <c r="AC1" s="3"/>
      <c r="AD1" s="3"/>
      <c r="AE1" s="3"/>
      <c r="AF1" s="3"/>
      <c r="AG1" s="3"/>
      <c r="AH1" s="3"/>
    </row>
    <row r="2" spans="1:34" ht="82.35" customHeight="1">
      <c r="A2" s="34"/>
      <c r="B2" s="136"/>
      <c r="C2" s="35"/>
      <c r="D2" s="339" t="str">
        <f ca="1">OFFSET(L!$C$1,MATCH("Declaration"&amp;ADDRESS(ROW(),COLUMN(),4),L!$A:$A,0)-1,SL,,)</f>
        <v>Conflict Minerals Reporting Template (CMRT)</v>
      </c>
      <c r="E2" s="340"/>
      <c r="F2" s="340"/>
      <c r="G2" s="340"/>
      <c r="H2" s="340"/>
      <c r="I2" s="340"/>
      <c r="J2" s="34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2"/>
      <c r="G3" s="352"/>
      <c r="H3" s="352"/>
      <c r="I3" s="152"/>
      <c r="J3" s="138" t="s">
        <v>15592</v>
      </c>
      <c r="K3" s="36"/>
      <c r="L3" s="100"/>
      <c r="P3" s="45">
        <f>MATCH($D$3,LN,0)</f>
        <v>1</v>
      </c>
    </row>
    <row r="4" spans="1:34" ht="15.75">
      <c r="A4" s="34"/>
      <c r="B4" s="348" t="str">
        <f ca="1">OFFSET(L!$C$1,MATCH("Declaration"&amp;ADDRESS(ROW(),COLUMN(),4),L!$A:$A,0)-1,SL,,)</f>
        <v>The purpose of this document is to collect sourcing information on tin, tantalum, tungsten and gold used in products</v>
      </c>
      <c r="C4" s="348"/>
      <c r="D4" s="348"/>
      <c r="E4" s="348"/>
      <c r="F4" s="348"/>
      <c r="G4" s="348"/>
      <c r="H4" s="348"/>
      <c r="I4" s="353" t="str">
        <f ca="1">OFFSET(L!$C$1,MATCH("Declaration"&amp;ADDRESS(ROW(),COLUMN(),4),L!$A:$A,0)-1,SL,,)</f>
        <v>Link to Terms &amp; Conditions</v>
      </c>
      <c r="J4" s="35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6"/>
      <c r="L6" s="115" t="s">
        <v>443</v>
      </c>
      <c r="P6" s="3"/>
      <c r="Q6" s="3"/>
      <c r="R6" s="3"/>
      <c r="S6" s="3"/>
      <c r="T6" s="3"/>
      <c r="U6" s="3"/>
      <c r="V6" s="3"/>
      <c r="W6" s="3"/>
      <c r="X6" s="3"/>
      <c r="Y6" s="3"/>
      <c r="Z6" s="3"/>
      <c r="AA6" s="3"/>
      <c r="AB6" s="3"/>
      <c r="AC6" s="3"/>
      <c r="AD6" s="3"/>
      <c r="AE6" s="3"/>
      <c r="AF6" s="3"/>
      <c r="AG6" s="3"/>
      <c r="AH6" s="3"/>
    </row>
    <row r="7" spans="1:34" ht="37.15" customHeight="1">
      <c r="A7" s="34"/>
      <c r="B7" s="357" t="str">
        <f ca="1">OFFSET(L!$C$1,MATCH("Declaration"&amp;ADDRESS(ROW(),COLUMN(),4),L!$A:$A,0)-1,SL,,)</f>
        <v>Company Information</v>
      </c>
      <c r="C7" s="357"/>
      <c r="D7" s="357"/>
      <c r="E7" s="357"/>
      <c r="F7" s="357"/>
      <c r="G7" s="357"/>
      <c r="H7" s="357"/>
      <c r="I7" s="357"/>
      <c r="J7" s="35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2" t="s">
        <v>15793</v>
      </c>
      <c r="E8" s="343"/>
      <c r="F8" s="343"/>
      <c r="G8" s="343"/>
      <c r="H8" s="343"/>
      <c r="I8" s="343"/>
      <c r="J8" s="34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4" t="s">
        <v>494</v>
      </c>
      <c r="E9" s="355"/>
      <c r="F9" s="355"/>
      <c r="G9" s="35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8" t="str">
        <f ca="1">OFFSET(L!$C$1,MATCH("Declaration"&amp;ADDRESS(ROW(),COLUMN(),4)&amp;LEFT($D$9,1),L!$A:$A,0)-1,SL,,)</f>
        <v>Description of Scope:</v>
      </c>
      <c r="C10" s="122"/>
      <c r="D10" s="349"/>
      <c r="E10" s="350"/>
      <c r="F10" s="350"/>
      <c r="G10" s="350"/>
      <c r="H10" s="350"/>
      <c r="I10" s="350"/>
      <c r="J10" s="351"/>
      <c r="K10" s="36"/>
      <c r="L10" s="115"/>
      <c r="Q10" s="3"/>
      <c r="R10" s="3"/>
      <c r="S10" s="3"/>
      <c r="T10" s="3"/>
      <c r="U10" s="3"/>
      <c r="V10" s="3"/>
      <c r="W10" s="3"/>
      <c r="X10" s="3"/>
      <c r="Y10" s="3"/>
      <c r="Z10" s="3"/>
      <c r="AA10" s="3"/>
      <c r="AB10" s="3"/>
      <c r="AC10" s="3"/>
      <c r="AD10" s="3"/>
      <c r="AE10" s="3"/>
      <c r="AF10" s="3"/>
      <c r="AG10" s="3"/>
      <c r="AH10" s="3"/>
    </row>
    <row r="11" spans="1:34" ht="15.75">
      <c r="A11" s="38"/>
      <c r="B11" s="359"/>
      <c r="C11" s="122"/>
      <c r="D11" s="365" t="str">
        <f ca="1">IF(D9=Q9,OFFSET(L!$C$1,MATCH("Declaration"&amp;ADDRESS(ROW(),COLUMN(),4),L!$A:$A,0)-1,SL,,),"")</f>
        <v/>
      </c>
      <c r="E11" s="366"/>
      <c r="F11" s="366"/>
      <c r="G11" s="366"/>
      <c r="H11" s="366"/>
      <c r="I11" s="366"/>
      <c r="J11" s="36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5" t="s">
        <v>15794</v>
      </c>
      <c r="E12" s="346"/>
      <c r="F12" s="346"/>
      <c r="G12" s="346"/>
      <c r="H12" s="346"/>
      <c r="I12" s="346"/>
      <c r="J12" s="34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5" t="s">
        <v>15795</v>
      </c>
      <c r="E13" s="346"/>
      <c r="F13" s="346"/>
      <c r="G13" s="346"/>
      <c r="H13" s="346"/>
      <c r="I13" s="346"/>
      <c r="J13" s="34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5" t="s">
        <v>15796</v>
      </c>
      <c r="E14" s="346"/>
      <c r="F14" s="346"/>
      <c r="G14" s="346"/>
      <c r="H14" s="346"/>
      <c r="I14" s="346"/>
      <c r="J14" s="347"/>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5" t="s">
        <v>15797</v>
      </c>
      <c r="E15" s="346"/>
      <c r="F15" s="346"/>
      <c r="G15" s="346"/>
      <c r="H15" s="346"/>
      <c r="I15" s="346"/>
      <c r="J15" s="347"/>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0" t="s">
        <v>15798</v>
      </c>
      <c r="E16" s="361"/>
      <c r="F16" s="361"/>
      <c r="G16" s="361"/>
      <c r="H16" s="361"/>
      <c r="I16" s="361"/>
      <c r="J16" s="36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5" t="s">
        <v>15799</v>
      </c>
      <c r="E17" s="346"/>
      <c r="F17" s="346"/>
      <c r="G17" s="346"/>
      <c r="H17" s="346"/>
      <c r="I17" s="346"/>
      <c r="J17" s="347"/>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8" t="s">
        <v>15797</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5" t="s">
        <v>15800</v>
      </c>
      <c r="E19" s="346"/>
      <c r="F19" s="346"/>
      <c r="G19" s="346"/>
      <c r="H19" s="346"/>
      <c r="I19" s="346"/>
      <c r="J19" s="347"/>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0" t="s">
        <v>15798</v>
      </c>
      <c r="E20" s="361"/>
      <c r="F20" s="361"/>
      <c r="G20" s="361"/>
      <c r="H20" s="361"/>
      <c r="I20" s="361"/>
      <c r="J20" s="36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8" t="s">
        <v>15799</v>
      </c>
      <c r="E21" s="319"/>
      <c r="F21" s="319"/>
      <c r="G21" s="319"/>
      <c r="H21" s="319"/>
      <c r="I21" s="319"/>
      <c r="J21" s="32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3">
        <v>45057</v>
      </c>
      <c r="E22" s="324"/>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0"/>
      <c r="E23" s="37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5" t="str">
        <f ca="1">OFFSET(L!$C$1,MATCH("Declaration"&amp;ADDRESS(ROW(),COLUMN(),4),L!$A:$A,0)-1,SL,,)</f>
        <v>Answer the following questions 1 - 8 based on the declaration scope indicated above</v>
      </c>
      <c r="C24" s="325"/>
      <c r="D24" s="325"/>
      <c r="E24" s="325"/>
      <c r="F24" s="325"/>
      <c r="G24" s="325"/>
      <c r="H24" s="325"/>
      <c r="I24" s="325"/>
      <c r="J24" s="32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1" t="s">
        <v>489</v>
      </c>
      <c r="E26" s="322"/>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1" t="s">
        <v>488</v>
      </c>
      <c r="E27" s="322"/>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1" t="s">
        <v>488</v>
      </c>
      <c r="E28" s="322"/>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1" t="s">
        <v>489</v>
      </c>
      <c r="E29" s="322"/>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6" t="str">
        <f ca="1">D25</f>
        <v>Answer</v>
      </c>
      <c r="E31" s="326"/>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7"/>
      <c r="E32" s="328"/>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1" t="s">
        <v>488</v>
      </c>
      <c r="E33" s="322"/>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1" t="s">
        <v>488</v>
      </c>
      <c r="E34" s="322"/>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1"/>
      <c r="E35" s="322"/>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6" t="str">
        <f ca="1">D25</f>
        <v>Answer</v>
      </c>
      <c r="E37" s="326"/>
      <c r="F37" s="18"/>
      <c r="G37" s="44" t="str">
        <f ca="1">G25</f>
        <v>Comments</v>
      </c>
      <c r="H37" s="369"/>
      <c r="I37" s="369"/>
      <c r="J37" s="36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1"/>
      <c r="E38" s="322"/>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1" t="s">
        <v>489</v>
      </c>
      <c r="E39" s="322"/>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1" t="s">
        <v>489</v>
      </c>
      <c r="E40" s="322"/>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1"/>
      <c r="E41" s="322"/>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6" t="str">
        <f ca="1">D25</f>
        <v>Answer</v>
      </c>
      <c r="E43" s="326"/>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1"/>
      <c r="E44" s="322"/>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1" t="s">
        <v>489</v>
      </c>
      <c r="E45" s="322"/>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1" t="s">
        <v>489</v>
      </c>
      <c r="E46" s="322"/>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1"/>
      <c r="E47" s="322"/>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1"/>
      <c r="E50" s="322"/>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1" t="s">
        <v>489</v>
      </c>
      <c r="E51" s="322"/>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1" t="s">
        <v>489</v>
      </c>
      <c r="E52" s="322"/>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1"/>
      <c r="E53" s="322"/>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3"/>
      <c r="E56" s="364"/>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3" t="s">
        <v>2480</v>
      </c>
      <c r="E57" s="364"/>
      <c r="F57" s="47"/>
      <c r="G57" s="329" t="s">
        <v>15805</v>
      </c>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3" t="s">
        <v>15801</v>
      </c>
      <c r="E58" s="364"/>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3"/>
      <c r="E59" s="364"/>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6" t="str">
        <f ca="1">D25</f>
        <v>Answer</v>
      </c>
      <c r="E61" s="326"/>
      <c r="F61" s="18"/>
      <c r="G61" s="44" t="str">
        <f ca="1">G25</f>
        <v>Comments</v>
      </c>
      <c r="H61" s="368"/>
      <c r="I61" s="368"/>
      <c r="J61" s="368"/>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7"/>
      <c r="E62" s="328"/>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1" t="s">
        <v>488</v>
      </c>
      <c r="E63" s="322"/>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1" t="s">
        <v>488</v>
      </c>
      <c r="E64" s="322"/>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1"/>
      <c r="E65" s="322"/>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6" t="str">
        <f ca="1">D25</f>
        <v>Answer</v>
      </c>
      <c r="E67" s="326"/>
      <c r="F67" s="18"/>
      <c r="G67" s="44" t="str">
        <f ca="1">G25</f>
        <v>Comments</v>
      </c>
      <c r="H67" s="368" t="str">
        <f>IF(Q75="(*)","Click here to enter smelter names","")</f>
        <v/>
      </c>
      <c r="I67" s="368"/>
      <c r="J67" s="368"/>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1"/>
      <c r="E68" s="322"/>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1" t="s">
        <v>488</v>
      </c>
      <c r="E69" s="322"/>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1" t="s">
        <v>488</v>
      </c>
      <c r="E70" s="322"/>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1"/>
      <c r="E71" s="322"/>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1" t="str">
        <f ca="1">OFFSET(L!$C$1,MATCH("Declaration"&amp;ADDRESS(ROW(),COLUMN(),4),L!$A:$A,0)-1,SL,,)</f>
        <v>Answer the Following Questions at a Company Level</v>
      </c>
      <c r="C73" s="381"/>
      <c r="D73" s="381"/>
      <c r="E73" s="381"/>
      <c r="F73" s="381"/>
      <c r="G73" s="381"/>
      <c r="H73" s="381"/>
      <c r="I73" s="381"/>
      <c r="J73" s="38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t="s">
        <v>488</v>
      </c>
      <c r="E75" s="322"/>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6"/>
      <c r="H76" s="376"/>
      <c r="I76" s="376"/>
      <c r="J76" s="37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488</v>
      </c>
      <c r="E77" s="322"/>
      <c r="F77" s="57"/>
      <c r="G77" s="333" t="s">
        <v>15802</v>
      </c>
      <c r="H77" s="334"/>
      <c r="I77" s="334"/>
      <c r="J77" s="33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489</v>
      </c>
      <c r="E79" s="322"/>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488</v>
      </c>
      <c r="E81" s="322"/>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14982</v>
      </c>
      <c r="E83" s="322"/>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4" t="s">
        <v>488</v>
      </c>
      <c r="E85" s="375"/>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6"/>
      <c r="H86" s="376"/>
      <c r="I86" s="376"/>
      <c r="J86" s="37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t="s">
        <v>489</v>
      </c>
      <c r="E87" s="322"/>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7"/>
      <c r="H88" s="377"/>
      <c r="I88" s="377"/>
      <c r="J88" s="37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1" t="s">
        <v>489</v>
      </c>
      <c r="E89" s="322"/>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3" t="str">
        <f>IF(OR($D$8="",$I$3=""),"","Click here to check required fields completion")</f>
        <v/>
      </c>
      <c r="C90" s="373"/>
      <c r="D90" s="373"/>
      <c r="E90" s="373"/>
      <c r="F90" s="373"/>
      <c r="G90" s="373"/>
      <c r="H90" s="373"/>
      <c r="I90" s="373"/>
      <c r="J90" s="373"/>
      <c r="K90" s="36"/>
      <c r="L90" s="100"/>
      <c r="P90" s="3"/>
      <c r="Q90" s="3"/>
      <c r="R90" s="3"/>
      <c r="S90" s="3"/>
      <c r="T90" s="3"/>
      <c r="U90" s="3"/>
      <c r="V90" s="3"/>
      <c r="W90" s="3"/>
      <c r="X90" s="3"/>
      <c r="Y90" s="3"/>
      <c r="Z90" s="3"/>
      <c r="AA90" s="3"/>
      <c r="AB90" s="3"/>
      <c r="AC90" s="3"/>
      <c r="AD90" s="3"/>
      <c r="AE90" s="3"/>
      <c r="AF90" s="3"/>
      <c r="AG90" s="3"/>
      <c r="AH90" s="3"/>
    </row>
    <row r="91" spans="1:34" ht="15.75" thickBot="1">
      <c r="A91" s="371" t="str">
        <f ca="1">OFFSET(L!$C$1,MATCH("General"&amp;"Cpy",L!$A:$A,0)-1,SL,,)</f>
        <v>© 2023 Responsible Minerals Initiative. All rights reserved.</v>
      </c>
      <c r="B91" s="372"/>
      <c r="C91" s="372"/>
      <c r="D91" s="372"/>
      <c r="E91" s="372"/>
      <c r="F91" s="372"/>
      <c r="G91" s="372"/>
      <c r="H91" s="372"/>
      <c r="I91" s="372"/>
      <c r="J91" s="37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Yes</v>
      </c>
    </row>
    <row r="101" spans="2:7" ht="15.75" hidden="1">
      <c r="B101" s="239" t="s">
        <v>2481</v>
      </c>
      <c r="D101" s="286" t="str">
        <f>IF(AND(OR($D$27="Yes",$D$27=""),OR($D$33="Yes",$D$33="")),"Unknown","")</f>
        <v>Unknown</v>
      </c>
      <c r="E101" s="286" t="str">
        <f>IF(AND(OR($D$26="Yes",$D$26=""),OR($D$32="Yes",$D$32="")),"None","")</f>
        <v/>
      </c>
      <c r="G101" s="286" t="str">
        <f>IF(OR($D$28="Yes",$D$28=""),"No","")</f>
        <v>No</v>
      </c>
    </row>
    <row r="102" spans="2:7" ht="15.75" hidden="1">
      <c r="B102" s="239" t="s">
        <v>2482</v>
      </c>
      <c r="D102" s="286" t="str">
        <f>IF(AND(OR($D$28="Yes",$D$28=""),OR($D$34="Yes",$D$34="")),"Yes","")</f>
        <v>Yes</v>
      </c>
      <c r="E102" s="286" t="str">
        <f>IF(AND(OR($D$26="Yes",$D$26=""),OR($D$32="Yes",$D$32="")),"100%","")</f>
        <v/>
      </c>
      <c r="G102" s="286" t="str">
        <f>IF(OR($D$29="Yes",$D$29=""),"Yes","")</f>
        <v/>
      </c>
    </row>
    <row r="103" spans="2:7" ht="15.75" hidden="1">
      <c r="B103" s="239" t="s">
        <v>2483</v>
      </c>
      <c r="D103" s="286" t="str">
        <f>IF(AND(OR($D$28="Yes",$D$28=""),OR($D$34="Yes",$D$34="")),"No","")</f>
        <v>No</v>
      </c>
      <c r="E103" s="286" t="str">
        <f>IF(AND(OR($D$27="Yes",$D$27=""),OR($D$33="Yes",$D$33="")),"Greater than 90%","")</f>
        <v>Greater than 90%</v>
      </c>
      <c r="G103" s="286" t="str">
        <f>IF(OR($D$29="Yes",$D$29=""),"No","")</f>
        <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
      </c>
      <c r="E105" s="286" t="str">
        <f>IF(AND(OR($D$27="Yes",$D$27=""),OR($D$33="Yes",$D$33="")),"Greater than 50%","")</f>
        <v>Greater than 50%</v>
      </c>
    </row>
    <row r="106" spans="2:7" ht="15.75" hidden="1">
      <c r="B106" s="239" t="s">
        <v>12394</v>
      </c>
      <c r="D106" s="286" t="str">
        <f>IF(AND(OR($D$29="Yes",$D$29=""),OR($D$35="Yes",$D$35="")),"No","")</f>
        <v/>
      </c>
      <c r="E106" s="286" t="str">
        <f>IF(AND(OR($D$27="Yes",$D$27=""),OR($D$33="Yes",$D$33="")),"50% or less","")</f>
        <v>50% or less</v>
      </c>
    </row>
    <row r="107" spans="2:7" ht="15.75" hidden="1">
      <c r="B107" s="239" t="s">
        <v>489</v>
      </c>
      <c r="D107" s="286" t="str">
        <f>IF(AND(OR($D$29="Yes",$D$29=""),OR($D$35="Yes",$D$35="")),"Unknown","")</f>
        <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CE76BA1-853B-4264-8E54-6D48D452D1E5}"/>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 zoomScaleNormal="100" zoomScalePageLayoutView="55" workbookViewId="0">
      <selection activeCell="A11" sqref="A11:J21"/>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82" t="str">
        <f ca="1">OFFSET(L!$C$1,MATCH("Smelter List"&amp;ADDRESS(ROW(),COLUMN(),4),L!$A:$A,0)-1,SL,,)</f>
        <v>Link to "RMAP Conformant Smelter List"</v>
      </c>
      <c r="K2" s="383"/>
      <c r="L2" s="383"/>
      <c r="M2" s="383"/>
      <c r="N2" s="383"/>
      <c r="O2" s="383"/>
      <c r="P2" s="195"/>
      <c r="Q2" s="196"/>
      <c r="R2" s="197"/>
      <c r="S2" s="197"/>
      <c r="T2" s="197"/>
      <c r="AH2" s="145" t="s">
        <v>488</v>
      </c>
    </row>
    <row r="3" spans="1:34" s="222" customFormat="1" ht="173.45" customHeight="1">
      <c r="A3" s="171"/>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223"/>
      <c r="G3" s="385" t="str">
        <f ca="1">OFFSET(L!$C$1,MATCH("General"&amp;"Cpy",L!$A:$A,0)-1,SL,,)</f>
        <v>© 2023 Responsible Minerals Initiative. All rights reserved.</v>
      </c>
      <c r="H3" s="385"/>
      <c r="I3" s="386"/>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266" t="s">
        <v>687</v>
      </c>
      <c r="B5" s="182" t="s">
        <v>1125</v>
      </c>
      <c r="C5" s="186" t="s">
        <v>2286</v>
      </c>
      <c r="D5" s="233"/>
      <c r="E5" s="182" t="s">
        <v>1093</v>
      </c>
      <c r="F5" s="182" t="s">
        <v>687</v>
      </c>
      <c r="G5" s="182" t="s">
        <v>13240</v>
      </c>
      <c r="H5" s="183">
        <v>0</v>
      </c>
      <c r="I5" s="184" t="s">
        <v>1602</v>
      </c>
      <c r="J5" s="184" t="s">
        <v>1603</v>
      </c>
      <c r="K5" s="225"/>
      <c r="L5" s="225"/>
      <c r="M5" s="225"/>
      <c r="N5" s="225"/>
      <c r="O5" s="225"/>
      <c r="P5" s="185"/>
      <c r="Q5" s="226"/>
      <c r="R5" s="182" t="str">
        <f ca="1">IF(ISERROR($V5),"",OFFSET('Smelter Look-up'!$C$4,$V5-4,0)&amp;"")</f>
        <v>Asahi Refining Canada Ltd.</v>
      </c>
      <c r="S5" s="181" t="str">
        <f t="shared" ref="S5" ca="1" si="0">IF(B5="","",IF(ISERROR(MATCH($E5,CL,0)),"Unknown",INDIRECT("'C'!$A$"&amp;MATCH($E5,CL,0)+1)))</f>
        <v>CA</v>
      </c>
      <c r="T5" s="181" t="str">
        <f ca="1">IF(B5="","",IF(ISERROR(MATCH($J5,SorP!$B$1:$B$6279,0)),"",INDIRECT("'SorP'!$A$"&amp;MATCH($J5,SorP!$B$1:$B$6279,0))))</f>
        <v>CA-ON</v>
      </c>
      <c r="U5" s="201"/>
      <c r="V5" s="227">
        <f>IF(C5="",NA(),IF(OR(C5="Smelter not listed",C5="Smelter not yet identified"),MATCH($B5&amp;$D5,'Smelter Look-up'!$J:$J,0),MATCH($B5&amp;$C5,'Smelter Look-up'!$J:$J,0)))</f>
        <v>30</v>
      </c>
      <c r="X5" s="228">
        <f t="shared" ref="X5" si="1">IF(AND(C5="Smelter not listed",OR(LEN(D5)=0,LEN(E5)=0)),1,0)</f>
        <v>0</v>
      </c>
      <c r="AB5" s="229" t="str">
        <f t="shared" ref="AB5" si="2">B5&amp;C5</f>
        <v>GoldAsahi Refining Canada Ltd.</v>
      </c>
    </row>
    <row r="6" spans="1:34" s="228" customFormat="1" ht="19.899999999999999" customHeight="1">
      <c r="A6" s="266" t="s">
        <v>677</v>
      </c>
      <c r="B6" s="182" t="s">
        <v>1125</v>
      </c>
      <c r="C6" s="186" t="s">
        <v>2500</v>
      </c>
      <c r="D6" s="233"/>
      <c r="E6" s="182" t="s">
        <v>1096</v>
      </c>
      <c r="F6" s="182" t="s">
        <v>677</v>
      </c>
      <c r="G6" s="182" t="s">
        <v>13240</v>
      </c>
      <c r="H6" s="183">
        <v>0</v>
      </c>
      <c r="I6" s="184" t="s">
        <v>1588</v>
      </c>
      <c r="J6" s="184" t="s">
        <v>15803</v>
      </c>
      <c r="K6" s="225"/>
      <c r="L6" s="225"/>
      <c r="M6" s="225"/>
      <c r="N6" s="225"/>
      <c r="O6" s="225"/>
      <c r="P6" s="185"/>
      <c r="Q6" s="226"/>
      <c r="R6" s="182" t="str">
        <f ca="1">IF(ISERROR($V6),"",OFFSET('Smelter Look-up'!$C$4,$V6-4,0)&amp;"")</f>
        <v>Heraeus Metals Hong Kong Ltd.</v>
      </c>
      <c r="S6" s="181" t="str">
        <f t="shared" ref="S6:S37" ca="1" si="3">IF(B6="","",IF(ISERROR(MATCH($E6,CL,0)),"Unknown",INDIRECT("'C'!$A$"&amp;MATCH($E6,CL,0)+1)))</f>
        <v>CN</v>
      </c>
      <c r="T6" s="181" t="str">
        <f ca="1">IF(B6="","",IF(ISERROR(MATCH($J6,SorP!$B$1:$B$6279,0)),"",INDIRECT("'SorP'!$A$"&amp;MATCH($J6,SorP!$B$1:$B$6279,0))))</f>
        <v/>
      </c>
      <c r="U6" s="201"/>
      <c r="V6" s="227">
        <f>IF(C6="",NA(),IF(OR(C6="Smelter not listed",C6="Smelter not yet identified"),MATCH($B6&amp;$D6,'Smelter Look-up'!$J:$J,0),MATCH($B6&amp;$C6,'Smelter Look-up'!$J:$J,0)))</f>
        <v>107</v>
      </c>
      <c r="X6" s="228">
        <f t="shared" ref="X6:X37" si="4">IF(AND(C6="Smelter not listed",OR(LEN(D6)=0,LEN(E6)=0)),1,0)</f>
        <v>0</v>
      </c>
      <c r="AB6" s="229" t="str">
        <f t="shared" ref="AB6:AB37" si="5">B6&amp;C6</f>
        <v>GoldHeraeus Metals Hong Kong Ltd.</v>
      </c>
    </row>
    <row r="7" spans="1:34" s="228" customFormat="1" ht="19.899999999999999" customHeight="1">
      <c r="A7" s="266" t="s">
        <v>693</v>
      </c>
      <c r="B7" s="182" t="s">
        <v>1125</v>
      </c>
      <c r="C7" s="186" t="s">
        <v>692</v>
      </c>
      <c r="D7" s="233"/>
      <c r="E7" s="182" t="s">
        <v>2432</v>
      </c>
      <c r="F7" s="182" t="s">
        <v>693</v>
      </c>
      <c r="G7" s="182" t="s">
        <v>13240</v>
      </c>
      <c r="H7" s="183">
        <v>0</v>
      </c>
      <c r="I7" s="184" t="s">
        <v>1607</v>
      </c>
      <c r="J7" s="184" t="s">
        <v>1600</v>
      </c>
      <c r="K7" s="225"/>
      <c r="L7" s="225"/>
      <c r="M7" s="225"/>
      <c r="N7" s="225"/>
      <c r="O7" s="225"/>
      <c r="P7" s="185"/>
      <c r="Q7" s="226"/>
      <c r="R7" s="182" t="str">
        <f ca="1">IF(ISERROR($V7),"",OFFSET('Smelter Look-up'!$C$4,$V7-4,0)&amp;"")</f>
        <v>Kennecott Utah Copper LLC</v>
      </c>
      <c r="S7" s="181" t="str">
        <f t="shared" ca="1" si="3"/>
        <v>US</v>
      </c>
      <c r="T7" s="181" t="str">
        <f ca="1">IF(B7="","",IF(ISERROR(MATCH($J7,SorP!$B$1:$B$6279,0)),"",INDIRECT("'SorP'!$A$"&amp;MATCH($J7,SorP!$B$1:$B$6279,0))))</f>
        <v>US-UT</v>
      </c>
      <c r="U7" s="201"/>
      <c r="V7" s="227">
        <f>IF(C7="",NA(),IF(OR(C7="Smelter not listed",C7="Smelter not yet identified"),MATCH($B7&amp;$D7,'Smelter Look-up'!$J:$J,0),MATCH($B7&amp;$C7,'Smelter Look-up'!$J:$J,0)))</f>
        <v>137</v>
      </c>
      <c r="X7" s="228">
        <f t="shared" si="4"/>
        <v>0</v>
      </c>
      <c r="AB7" s="229" t="str">
        <f t="shared" si="5"/>
        <v>GoldKennecott Utah Copper LLC</v>
      </c>
    </row>
    <row r="8" spans="1:34" s="228" customFormat="1" ht="19.899999999999999" customHeight="1">
      <c r="A8" s="266" t="s">
        <v>706</v>
      </c>
      <c r="B8" s="182" t="s">
        <v>1125</v>
      </c>
      <c r="C8" s="186" t="s">
        <v>1224</v>
      </c>
      <c r="D8" s="233"/>
      <c r="E8" s="182" t="s">
        <v>2432</v>
      </c>
      <c r="F8" s="182" t="s">
        <v>706</v>
      </c>
      <c r="G8" s="182" t="s">
        <v>13240</v>
      </c>
      <c r="H8" s="183">
        <v>0</v>
      </c>
      <c r="I8" s="184" t="s">
        <v>1624</v>
      </c>
      <c r="J8" s="184" t="s">
        <v>1625</v>
      </c>
      <c r="K8" s="225"/>
      <c r="L8" s="225"/>
      <c r="M8" s="225"/>
      <c r="N8" s="225"/>
      <c r="O8" s="225"/>
      <c r="P8" s="185"/>
      <c r="Q8" s="226"/>
      <c r="R8" s="182" t="str">
        <f ca="1">IF(ISERROR($V8),"",OFFSET('Smelter Look-up'!$C$4,$V8-4,0)&amp;"")</f>
        <v>Metalor USA Refining Corporation</v>
      </c>
      <c r="S8" s="181" t="str">
        <f t="shared" ca="1" si="3"/>
        <v>US</v>
      </c>
      <c r="T8" s="181" t="str">
        <f ca="1">IF(B8="","",IF(ISERROR(MATCH($J8,SorP!$B$1:$B$6279,0)),"",INDIRECT("'SorP'!$A$"&amp;MATCH($J8,SorP!$B$1:$B$6279,0))))</f>
        <v>US-MA</v>
      </c>
      <c r="U8" s="201"/>
      <c r="V8" s="227">
        <f>IF(C8="",NA(),IF(OR(C8="Smelter not listed",C8="Smelter not yet identified"),MATCH($B8&amp;$D8,'Smelter Look-up'!$J:$J,0),MATCH($B8&amp;$C8,'Smelter Look-up'!$J:$J,0)))</f>
        <v>176</v>
      </c>
      <c r="X8" s="228">
        <f t="shared" si="4"/>
        <v>0</v>
      </c>
      <c r="AB8" s="229" t="str">
        <f t="shared" si="5"/>
        <v>GoldMetalor USA Refining Corporation</v>
      </c>
    </row>
    <row r="9" spans="1:34" s="228" customFormat="1" ht="19.899999999999999" customHeight="1">
      <c r="A9" s="266" t="s">
        <v>707</v>
      </c>
      <c r="B9" s="182" t="s">
        <v>1125</v>
      </c>
      <c r="C9" s="186" t="s">
        <v>12429</v>
      </c>
      <c r="D9" s="233"/>
      <c r="E9" s="182" t="s">
        <v>1109</v>
      </c>
      <c r="F9" s="182" t="s">
        <v>707</v>
      </c>
      <c r="G9" s="182" t="s">
        <v>13240</v>
      </c>
      <c r="H9" s="183">
        <v>0</v>
      </c>
      <c r="I9" s="184" t="s">
        <v>1626</v>
      </c>
      <c r="J9" s="184" t="s">
        <v>12885</v>
      </c>
      <c r="K9" s="225"/>
      <c r="L9" s="225"/>
      <c r="M9" s="225"/>
      <c r="N9" s="225"/>
      <c r="O9" s="225"/>
      <c r="P9" s="185"/>
      <c r="Q9" s="226"/>
      <c r="R9" s="182" t="str">
        <f ca="1">IF(ISERROR($V9),"",OFFSET('Smelter Look-up'!$C$4,$V9-4,0)&amp;"")</f>
        <v>Metalurgica Met-Mex Penoles S.A. De C.V.</v>
      </c>
      <c r="S9" s="181" t="str">
        <f t="shared" ca="1" si="3"/>
        <v>MX</v>
      </c>
      <c r="T9" s="181" t="str">
        <f ca="1">IF(B9="","",IF(ISERROR(MATCH($J9,SorP!$B$1:$B$6279,0)),"",INDIRECT("'SorP'!$A$"&amp;MATCH($J9,SorP!$B$1:$B$6279,0))))</f>
        <v>MX-COA</v>
      </c>
      <c r="U9" s="201"/>
      <c r="V9" s="227">
        <f>IF(C9="",NA(),IF(OR(C9="Smelter not listed",C9="Smelter not yet identified"),MATCH($B9&amp;$D9,'Smelter Look-up'!$J:$J,0),MATCH($B9&amp;$C9,'Smelter Look-up'!$J:$J,0)))</f>
        <v>177</v>
      </c>
      <c r="X9" s="228">
        <f t="shared" si="4"/>
        <v>0</v>
      </c>
      <c r="AB9" s="229" t="str">
        <f t="shared" si="5"/>
        <v>GoldMetalurgica Met-Mex Penoles S.A. De C.V.</v>
      </c>
    </row>
    <row r="10" spans="1:34" s="228" customFormat="1" ht="19.899999999999999" customHeight="1">
      <c r="A10" s="266" t="s">
        <v>722</v>
      </c>
      <c r="B10" s="182" t="s">
        <v>1125</v>
      </c>
      <c r="C10" s="186" t="s">
        <v>909</v>
      </c>
      <c r="D10" s="233"/>
      <c r="E10" s="182" t="s">
        <v>1093</v>
      </c>
      <c r="F10" s="182" t="s">
        <v>722</v>
      </c>
      <c r="G10" s="182" t="s">
        <v>13240</v>
      </c>
      <c r="H10" s="183">
        <v>0</v>
      </c>
      <c r="I10" s="184" t="s">
        <v>1645</v>
      </c>
      <c r="J10" s="184" t="s">
        <v>1603</v>
      </c>
      <c r="K10" s="225"/>
      <c r="L10" s="225"/>
      <c r="M10" s="225"/>
      <c r="N10" s="225"/>
      <c r="O10" s="225"/>
      <c r="P10" s="185"/>
      <c r="Q10" s="226"/>
      <c r="R10" s="182" t="str">
        <f ca="1">IF(ISERROR($V10),"",OFFSET('Smelter Look-up'!$C$4,$V10-4,0)&amp;"")</f>
        <v>Royal Canadian Mint</v>
      </c>
      <c r="S10" s="181" t="str">
        <f t="shared" ca="1" si="3"/>
        <v>CA</v>
      </c>
      <c r="T10" s="181" t="str">
        <f ca="1">IF(B10="","",IF(ISERROR(MATCH($J10,SorP!$B$1:$B$6279,0)),"",INDIRECT("'SorP'!$A$"&amp;MATCH($J10,SorP!$B$1:$B$6279,0))))</f>
        <v>CA-ON</v>
      </c>
      <c r="U10" s="201"/>
      <c r="V10" s="227">
        <f>IF(C10="",NA(),IF(OR(C10="Smelter not listed",C10="Smelter not yet identified"),MATCH($B10&amp;$D10,'Smelter Look-up'!$J:$J,0),MATCH($B10&amp;$C10,'Smelter Look-up'!$J:$J,0)))</f>
        <v>220</v>
      </c>
      <c r="X10" s="228">
        <f t="shared" si="4"/>
        <v>0</v>
      </c>
      <c r="AB10" s="229" t="str">
        <f t="shared" si="5"/>
        <v>GoldRoyal Canadian Mint</v>
      </c>
    </row>
    <row r="11" spans="1:34" s="228" customFormat="1" ht="19.899999999999999" customHeight="1">
      <c r="A11" s="266" t="s">
        <v>771</v>
      </c>
      <c r="B11" s="182" t="s">
        <v>1126</v>
      </c>
      <c r="C11" s="186" t="s">
        <v>817</v>
      </c>
      <c r="D11" s="233"/>
      <c r="E11" s="182" t="s">
        <v>1111</v>
      </c>
      <c r="F11" s="182" t="s">
        <v>771</v>
      </c>
      <c r="G11" s="182" t="s">
        <v>13240</v>
      </c>
      <c r="H11" s="183">
        <v>0</v>
      </c>
      <c r="I11" s="184" t="s">
        <v>1780</v>
      </c>
      <c r="J11" s="184" t="s">
        <v>8688</v>
      </c>
      <c r="K11" s="225"/>
      <c r="L11" s="225"/>
      <c r="M11" s="225"/>
      <c r="N11" s="225"/>
      <c r="O11" s="225"/>
      <c r="P11" s="185"/>
      <c r="Q11" s="226"/>
      <c r="R11" s="182" t="str">
        <f ca="1">IF(ISERROR($V11),"",OFFSET('Smelter Look-up'!$C$4,$V11-4,0)&amp;"")</f>
        <v>Malaysia Smelting Corporation (MSC)</v>
      </c>
      <c r="S11" s="181" t="str">
        <f t="shared" ca="1" si="3"/>
        <v>MY</v>
      </c>
      <c r="T11" s="181" t="str">
        <f ca="1">IF(B11="","",IF(ISERROR(MATCH($J11,SorP!$B$1:$B$6279,0)),"",INDIRECT("'SorP'!$A$"&amp;MATCH($J11,SorP!$B$1:$B$6279,0))))</f>
        <v>MY-07</v>
      </c>
      <c r="U11" s="201"/>
      <c r="V11" s="227">
        <f>IF(C11="",NA(),IF(OR(C11="Smelter not listed",C11="Smelter not yet identified"),MATCH($B11&amp;$D11,'Smelter Look-up'!$J:$J,0),MATCH($B11&amp;$C11,'Smelter Look-up'!$J:$J,0)))</f>
        <v>458</v>
      </c>
      <c r="X11" s="228">
        <f t="shared" si="4"/>
        <v>0</v>
      </c>
      <c r="AB11" s="229" t="str">
        <f t="shared" si="5"/>
        <v>TinMalaysia Smelting Corporation (MSC)</v>
      </c>
    </row>
    <row r="12" spans="1:34" s="228" customFormat="1" ht="19.899999999999999" customHeight="1">
      <c r="A12" s="266" t="s">
        <v>1815</v>
      </c>
      <c r="B12" s="182" t="s">
        <v>1126</v>
      </c>
      <c r="C12" s="186" t="s">
        <v>12932</v>
      </c>
      <c r="D12" s="233"/>
      <c r="E12" s="182" t="s">
        <v>1091</v>
      </c>
      <c r="F12" s="182" t="s">
        <v>1815</v>
      </c>
      <c r="G12" s="182" t="s">
        <v>13240</v>
      </c>
      <c r="H12" s="183">
        <v>0</v>
      </c>
      <c r="I12" s="184" t="s">
        <v>1816</v>
      </c>
      <c r="J12" s="184" t="s">
        <v>3153</v>
      </c>
      <c r="K12" s="225"/>
      <c r="L12" s="225"/>
      <c r="M12" s="225"/>
      <c r="N12" s="225"/>
      <c r="O12" s="225"/>
      <c r="P12" s="185"/>
      <c r="Q12" s="226"/>
      <c r="R12" s="182" t="str">
        <f ca="1">IF(ISERROR($V12),"",OFFSET('Smelter Look-up'!$C$4,$V12-4,0)&amp;"")</f>
        <v>Aurubis Beerse</v>
      </c>
      <c r="S12" s="181" t="str">
        <f t="shared" ca="1" si="3"/>
        <v>BE</v>
      </c>
      <c r="T12" s="181" t="str">
        <f ca="1">IF(B12="","",IF(ISERROR(MATCH($J12,SorP!$B$1:$B$6279,0)),"",INDIRECT("'SorP'!$A$"&amp;MATCH($J12,SorP!$B$1:$B$6279,0))))</f>
        <v>BE-VAN</v>
      </c>
      <c r="U12" s="201"/>
      <c r="V12" s="227">
        <f>IF(C12="",NA(),IF(OR(C12="Smelter not listed",C12="Smelter not yet identified"),MATCH($B12&amp;$D12,'Smelter Look-up'!$J:$J,0),MATCH($B12&amp;$C12,'Smelter Look-up'!$J:$J,0)))</f>
        <v>463</v>
      </c>
      <c r="X12" s="228">
        <f t="shared" si="4"/>
        <v>0</v>
      </c>
      <c r="AB12" s="229" t="str">
        <f t="shared" si="5"/>
        <v>TinMetallo Belgium N.V.</v>
      </c>
    </row>
    <row r="13" spans="1:34" s="228" customFormat="1" ht="19.899999999999999" customHeight="1">
      <c r="A13" s="266" t="s">
        <v>772</v>
      </c>
      <c r="B13" s="182" t="s">
        <v>1126</v>
      </c>
      <c r="C13" s="186" t="s">
        <v>1029</v>
      </c>
      <c r="D13" s="233"/>
      <c r="E13" s="182" t="s">
        <v>1092</v>
      </c>
      <c r="F13" s="182" t="s">
        <v>772</v>
      </c>
      <c r="G13" s="182" t="s">
        <v>15804</v>
      </c>
      <c r="H13" s="183">
        <v>0</v>
      </c>
      <c r="I13" s="184" t="s">
        <v>1783</v>
      </c>
      <c r="J13" s="184" t="s">
        <v>1674</v>
      </c>
      <c r="K13" s="225"/>
      <c r="L13" s="225"/>
      <c r="M13" s="225"/>
      <c r="N13" s="225"/>
      <c r="O13" s="225"/>
      <c r="P13" s="185"/>
      <c r="Q13" s="226"/>
      <c r="R13" s="182" t="str">
        <f ca="1">IF(ISERROR($V13),"",OFFSET('Smelter Look-up'!$C$4,$V13-4,0)&amp;"")</f>
        <v>Mineracao Taboca S.A.</v>
      </c>
      <c r="S13" s="181" t="str">
        <f t="shared" ca="1" si="3"/>
        <v>BR</v>
      </c>
      <c r="T13" s="181" t="str">
        <f ca="1">IF(B13="","",IF(ISERROR(MATCH($J13,SorP!$B$1:$B$6279,0)),"",INDIRECT("'SorP'!$A$"&amp;MATCH($J13,SorP!$B$1:$B$6279,0))))</f>
        <v>BR-SP</v>
      </c>
      <c r="U13" s="201"/>
      <c r="V13" s="227">
        <f>IF(C13="",NA(),IF(OR(C13="Smelter not listed",C13="Smelter not yet identified"),MATCH($B13&amp;$D13,'Smelter Look-up'!$J:$J,0),MATCH($B13&amp;$C13,'Smelter Look-up'!$J:$J,0)))</f>
        <v>466</v>
      </c>
      <c r="X13" s="228">
        <f t="shared" si="4"/>
        <v>0</v>
      </c>
      <c r="AB13" s="229" t="str">
        <f t="shared" si="5"/>
        <v>TinMineração Taboca S.A.</v>
      </c>
    </row>
    <row r="14" spans="1:34" s="228" customFormat="1" ht="19.899999999999999" customHeight="1">
      <c r="A14" s="266" t="s">
        <v>773</v>
      </c>
      <c r="B14" s="182" t="s">
        <v>1126</v>
      </c>
      <c r="C14" s="186" t="s">
        <v>1030</v>
      </c>
      <c r="D14" s="233"/>
      <c r="E14" s="182" t="s">
        <v>876</v>
      </c>
      <c r="F14" s="182" t="s">
        <v>773</v>
      </c>
      <c r="G14" s="182" t="s">
        <v>13240</v>
      </c>
      <c r="H14" s="183">
        <v>0</v>
      </c>
      <c r="I14" s="184" t="s">
        <v>1785</v>
      </c>
      <c r="J14" s="184" t="s">
        <v>9115</v>
      </c>
      <c r="K14" s="225"/>
      <c r="L14" s="225"/>
      <c r="M14" s="225"/>
      <c r="N14" s="225"/>
      <c r="O14" s="225"/>
      <c r="P14" s="185"/>
      <c r="Q14" s="226"/>
      <c r="R14" s="182" t="str">
        <f ca="1">IF(ISERROR($V14),"",OFFSET('Smelter Look-up'!$C$4,$V14-4,0)&amp;"")</f>
        <v>Minsur</v>
      </c>
      <c r="S14" s="181" t="str">
        <f t="shared" ca="1" si="3"/>
        <v>PE</v>
      </c>
      <c r="T14" s="181" t="str">
        <f ca="1">IF(B14="","",IF(ISERROR(MATCH($J14,SorP!$B$1:$B$6279,0)),"",INDIRECT("'SorP'!$A$"&amp;MATCH($J14,SorP!$B$1:$B$6279,0))))</f>
        <v>PE-ICA</v>
      </c>
      <c r="U14" s="201"/>
      <c r="V14" s="227">
        <f>IF(C14="",NA(),IF(OR(C14="Smelter not listed",C14="Smelter not yet identified"),MATCH($B14&amp;$D14,'Smelter Look-up'!$J:$J,0),MATCH($B14&amp;$C14,'Smelter Look-up'!$J:$J,0)))</f>
        <v>470</v>
      </c>
      <c r="X14" s="228">
        <f t="shared" si="4"/>
        <v>0</v>
      </c>
      <c r="AB14" s="229" t="str">
        <f t="shared" si="5"/>
        <v>TinMinsur</v>
      </c>
    </row>
    <row r="15" spans="1:34" s="228" customFormat="1" ht="19.899999999999999" customHeight="1">
      <c r="A15" s="266" t="s">
        <v>800</v>
      </c>
      <c r="B15" s="182" t="s">
        <v>1126</v>
      </c>
      <c r="C15" s="186" t="s">
        <v>13802</v>
      </c>
      <c r="D15" s="233"/>
      <c r="E15" s="182" t="s">
        <v>1101</v>
      </c>
      <c r="F15" s="182" t="s">
        <v>800</v>
      </c>
      <c r="G15" s="182" t="s">
        <v>13240</v>
      </c>
      <c r="H15" s="183">
        <v>0</v>
      </c>
      <c r="I15" s="184" t="s">
        <v>1792</v>
      </c>
      <c r="J15" s="184" t="s">
        <v>6065</v>
      </c>
      <c r="K15" s="225"/>
      <c r="L15" s="225"/>
      <c r="M15" s="225"/>
      <c r="N15" s="225"/>
      <c r="O15" s="225"/>
      <c r="P15" s="185"/>
      <c r="Q15" s="226"/>
      <c r="R15" s="182" t="str">
        <f ca="1">IF(ISERROR($V15),"",OFFSET('Smelter Look-up'!$C$4,$V15-4,0)&amp;"")</f>
        <v>PT Timah Tbk Kundur</v>
      </c>
      <c r="S15" s="181" t="str">
        <f t="shared" ca="1" si="3"/>
        <v>ID</v>
      </c>
      <c r="T15" s="181" t="str">
        <f ca="1">IF(B15="","",IF(ISERROR(MATCH($J15,SorP!$B$1:$B$6279,0)),"",INDIRECT("'SorP'!$A$"&amp;MATCH($J15,SorP!$B$1:$B$6279,0))))</f>
        <v>ID-RI</v>
      </c>
      <c r="U15" s="201"/>
      <c r="V15" s="227">
        <f>IF(C15="",NA(),IF(OR(C15="Smelter not listed",C15="Smelter not yet identified"),MATCH($B15&amp;$D15,'Smelter Look-up'!$J:$J,0),MATCH($B15&amp;$C15,'Smelter Look-up'!$J:$J,0)))</f>
        <v>513</v>
      </c>
      <c r="X15" s="228">
        <f t="shared" si="4"/>
        <v>0</v>
      </c>
      <c r="AB15" s="229" t="str">
        <f t="shared" si="5"/>
        <v>TinPT Timah Tbk Kundur</v>
      </c>
    </row>
    <row r="16" spans="1:34" s="228" customFormat="1" ht="19.899999999999999" customHeight="1">
      <c r="A16" s="266" t="s">
        <v>781</v>
      </c>
      <c r="B16" s="182" t="s">
        <v>1126</v>
      </c>
      <c r="C16" s="186" t="s">
        <v>13801</v>
      </c>
      <c r="D16" s="233"/>
      <c r="E16" s="182" t="s">
        <v>1101</v>
      </c>
      <c r="F16" s="182" t="s">
        <v>781</v>
      </c>
      <c r="G16" s="182" t="s">
        <v>13240</v>
      </c>
      <c r="H16" s="183">
        <v>0</v>
      </c>
      <c r="I16" s="184" t="s">
        <v>1794</v>
      </c>
      <c r="J16" s="184" t="s">
        <v>12852</v>
      </c>
      <c r="K16" s="225"/>
      <c r="L16" s="225"/>
      <c r="M16" s="225"/>
      <c r="N16" s="225"/>
      <c r="O16" s="225"/>
      <c r="P16" s="185"/>
      <c r="Q16" s="226"/>
      <c r="R16" s="182" t="str">
        <f ca="1">IF(ISERROR($V16),"",OFFSET('Smelter Look-up'!$C$4,$V16-4,0)&amp;"")</f>
        <v>PT Timah Tbk Mentok</v>
      </c>
      <c r="S16" s="181" t="str">
        <f t="shared" ca="1" si="3"/>
        <v>ID</v>
      </c>
      <c r="T16" s="181" t="str">
        <f ca="1">IF(B16="","",IF(ISERROR(MATCH($J16,SorP!$B$1:$B$6279,0)),"",INDIRECT("'SorP'!$A$"&amp;MATCH($J16,SorP!$B$1:$B$6279,0))))</f>
        <v>ID-BB</v>
      </c>
      <c r="U16" s="201"/>
      <c r="V16" s="227">
        <f>IF(C16="",NA(),IF(OR(C16="Smelter not listed",C16="Smelter not yet identified"),MATCH($B16&amp;$D16,'Smelter Look-up'!$J:$J,0),MATCH($B16&amp;$C16,'Smelter Look-up'!$J:$J,0)))</f>
        <v>514</v>
      </c>
      <c r="X16" s="228">
        <f t="shared" si="4"/>
        <v>0</v>
      </c>
      <c r="AB16" s="229" t="str">
        <f t="shared" si="5"/>
        <v>TinPT Timah Tbk Mentok</v>
      </c>
    </row>
    <row r="17" spans="1:28" s="228" customFormat="1" ht="19.899999999999999" customHeight="1">
      <c r="A17" s="266" t="s">
        <v>784</v>
      </c>
      <c r="B17" s="182" t="s">
        <v>1126</v>
      </c>
      <c r="C17" s="186" t="s">
        <v>1027</v>
      </c>
      <c r="D17" s="233"/>
      <c r="E17" s="182" t="s">
        <v>884</v>
      </c>
      <c r="F17" s="182" t="s">
        <v>784</v>
      </c>
      <c r="G17" s="182" t="s">
        <v>13240</v>
      </c>
      <c r="H17" s="183">
        <v>0</v>
      </c>
      <c r="I17" s="184" t="s">
        <v>1795</v>
      </c>
      <c r="J17" s="184" t="s">
        <v>1796</v>
      </c>
      <c r="K17" s="225"/>
      <c r="L17" s="225"/>
      <c r="M17" s="225"/>
      <c r="N17" s="225"/>
      <c r="O17" s="225"/>
      <c r="P17" s="185"/>
      <c r="Q17" s="226"/>
      <c r="R17" s="182" t="str">
        <f ca="1">IF(ISERROR($V17),"",OFFSET('Smelter Look-up'!$C$4,$V17-4,0)&amp;"")</f>
        <v>Thaisarco</v>
      </c>
      <c r="S17" s="181" t="str">
        <f t="shared" ca="1" si="3"/>
        <v>TH</v>
      </c>
      <c r="T17" s="181" t="str">
        <f ca="1">IF(B17="","",IF(ISERROR(MATCH($J17,SorP!$B$1:$B$6279,0)),"",INDIRECT("'SorP'!$A$"&amp;MATCH($J17,SorP!$B$1:$B$6279,0))))</f>
        <v>TH-83</v>
      </c>
      <c r="U17" s="201"/>
      <c r="V17" s="227">
        <f>IF(C17="",NA(),IF(OR(C17="Smelter not listed",C17="Smelter not yet identified"),MATCH($B17&amp;$D17,'Smelter Look-up'!$J:$J,0),MATCH($B17&amp;$C17,'Smelter Look-up'!$J:$J,0)))</f>
        <v>526</v>
      </c>
      <c r="X17" s="228">
        <f t="shared" si="4"/>
        <v>0</v>
      </c>
      <c r="AB17" s="229" t="str">
        <f t="shared" si="5"/>
        <v>TinThaisarco</v>
      </c>
    </row>
    <row r="18" spans="1:28" s="228" customFormat="1" ht="19.899999999999999" customHeight="1">
      <c r="A18" s="181" t="s">
        <v>13184</v>
      </c>
      <c r="B18" s="182" t="s">
        <v>1126</v>
      </c>
      <c r="C18" s="186" t="s">
        <v>13183</v>
      </c>
      <c r="D18" s="233"/>
      <c r="E18" s="182" t="s">
        <v>2432</v>
      </c>
      <c r="F18" s="182" t="s">
        <v>13184</v>
      </c>
      <c r="G18" s="182" t="s">
        <v>13240</v>
      </c>
      <c r="H18" s="183">
        <v>0</v>
      </c>
      <c r="I18" s="184" t="s">
        <v>13185</v>
      </c>
      <c r="J18" s="184" t="s">
        <v>1737</v>
      </c>
      <c r="K18" s="225"/>
      <c r="L18" s="225"/>
      <c r="M18" s="225"/>
      <c r="N18" s="225"/>
      <c r="O18" s="225"/>
      <c r="P18" s="185"/>
      <c r="Q18" s="226"/>
      <c r="R18" s="182" t="str">
        <f ca="1">IF(ISERROR($V18),"",OFFSET('Smelter Look-up'!$C$4,$V18-4,0)&amp;"")</f>
        <v>Tin Technology &amp; Refining</v>
      </c>
      <c r="S18" s="181" t="str">
        <f t="shared" ca="1" si="3"/>
        <v>US</v>
      </c>
      <c r="T18" s="181" t="str">
        <f ca="1">IF(B18="","",IF(ISERROR(MATCH($J18,SorP!$B$1:$B$6279,0)),"",INDIRECT("'SorP'!$A$"&amp;MATCH($J18,SorP!$B$1:$B$6279,0))))</f>
        <v>US-PA</v>
      </c>
      <c r="U18" s="201"/>
      <c r="V18" s="227">
        <f>IF(C18="",NA(),IF(OR(C18="Smelter not listed",C18="Smelter not yet identified"),MATCH($B18&amp;$D18,'Smelter Look-up'!$J:$J,0),MATCH($B18&amp;$C18,'Smelter Look-up'!$J:$J,0)))</f>
        <v>530</v>
      </c>
      <c r="X18" s="228">
        <f t="shared" si="4"/>
        <v>0</v>
      </c>
      <c r="AB18" s="229" t="str">
        <f t="shared" si="5"/>
        <v>TinTin Technology &amp; Refining</v>
      </c>
    </row>
    <row r="19" spans="1:28" s="228" customFormat="1" ht="20.25">
      <c r="A19" s="181" t="s">
        <v>785</v>
      </c>
      <c r="B19" s="182" t="s">
        <v>1126</v>
      </c>
      <c r="C19" s="186" t="s">
        <v>2532</v>
      </c>
      <c r="D19" s="233"/>
      <c r="E19" s="182" t="s">
        <v>1092</v>
      </c>
      <c r="F19" s="182" t="s">
        <v>785</v>
      </c>
      <c r="G19" s="182" t="s">
        <v>13240</v>
      </c>
      <c r="H19" s="183">
        <v>0</v>
      </c>
      <c r="I19" s="184" t="s">
        <v>1766</v>
      </c>
      <c r="J19" s="184" t="s">
        <v>1770</v>
      </c>
      <c r="K19" s="225"/>
      <c r="L19" s="225"/>
      <c r="M19" s="225"/>
      <c r="N19" s="225"/>
      <c r="O19" s="225"/>
      <c r="P19" s="185"/>
      <c r="Q19" s="226"/>
      <c r="R19" s="182" t="str">
        <f ca="1">IF(ISERROR($V19),"",OFFSET('Smelter Look-up'!$C$4,$V19-4,0)&amp;"")</f>
        <v>White Solder Metalurgia e Mineracao Ltda.</v>
      </c>
      <c r="S19" s="181" t="str">
        <f t="shared" ca="1" si="3"/>
        <v>BR</v>
      </c>
      <c r="T19" s="181" t="str">
        <f ca="1">IF(B19="","",IF(ISERROR(MATCH($J19,SorP!$B$1:$B$6279,0)),"",INDIRECT("'SorP'!$A$"&amp;MATCH($J19,SorP!$B$1:$B$6279,0))))</f>
        <v>BR-RO</v>
      </c>
      <c r="U19" s="201"/>
      <c r="V19" s="227">
        <f>IF(C19="",NA(),IF(OR(C19="Smelter not listed",C19="Smelter not yet identified"),MATCH($B19&amp;$D19,'Smelter Look-up'!$J:$J,0),MATCH($B19&amp;$C19,'Smelter Look-up'!$J:$J,0)))</f>
        <v>535</v>
      </c>
      <c r="X19" s="228">
        <f t="shared" si="4"/>
        <v>0</v>
      </c>
      <c r="AB19" s="229" t="str">
        <f t="shared" si="5"/>
        <v>TinWhite Solder Metalurgia e Mineracao Ltda.</v>
      </c>
    </row>
    <row r="20" spans="1:28" s="228" customFormat="1" ht="38.25">
      <c r="A20" s="181" t="s">
        <v>764</v>
      </c>
      <c r="B20" s="182" t="s">
        <v>1126</v>
      </c>
      <c r="C20" s="186" t="s">
        <v>838</v>
      </c>
      <c r="D20" s="233"/>
      <c r="E20" s="182" t="s">
        <v>2430</v>
      </c>
      <c r="F20" s="182" t="s">
        <v>764</v>
      </c>
      <c r="G20" s="182" t="s">
        <v>15804</v>
      </c>
      <c r="H20" s="183">
        <v>0</v>
      </c>
      <c r="I20" s="184" t="s">
        <v>1769</v>
      </c>
      <c r="J20" s="184" t="s">
        <v>1769</v>
      </c>
      <c r="K20" s="225"/>
      <c r="L20" s="225"/>
      <c r="M20" s="225"/>
      <c r="N20" s="225"/>
      <c r="O20" s="225"/>
      <c r="P20" s="185"/>
      <c r="Q20" s="226"/>
      <c r="R20" s="182" t="str">
        <f ca="1">IF(ISERROR($V20),"",OFFSET('Smelter Look-up'!$C$4,$V20-4,0)&amp;"")</f>
        <v>EM Vinto</v>
      </c>
      <c r="S20" s="181" t="str">
        <f t="shared" ca="1" si="3"/>
        <v>BO</v>
      </c>
      <c r="T20" s="181" t="str">
        <f ca="1">IF(B20="","",IF(ISERROR(MATCH($J20,SorP!$B$1:$B$6279,0)),"",INDIRECT("'SorP'!$A$"&amp;MATCH($J20,SorP!$B$1:$B$6279,0))))</f>
        <v>BO-O</v>
      </c>
      <c r="U20" s="201"/>
      <c r="V20" s="227">
        <f>IF(C20="",NA(),IF(OR(C20="Smelter not listed",C20="Smelter not yet identified"),MATCH($B20&amp;$D20,'Smelter Look-up'!$J:$J,0),MATCH($B20&amp;$C20,'Smelter Look-up'!$J:$J,0)))</f>
        <v>421</v>
      </c>
      <c r="X20" s="228">
        <f t="shared" si="4"/>
        <v>0</v>
      </c>
      <c r="AB20" s="229" t="str">
        <f t="shared" si="5"/>
        <v>TinEM Vinto</v>
      </c>
    </row>
    <row r="21" spans="1:28" s="228" customFormat="1" ht="25.5">
      <c r="A21" s="181" t="s">
        <v>780</v>
      </c>
      <c r="B21" s="182" t="s">
        <v>1126</v>
      </c>
      <c r="C21" s="186" t="s">
        <v>2157</v>
      </c>
      <c r="D21" s="233"/>
      <c r="E21" s="182" t="s">
        <v>1101</v>
      </c>
      <c r="F21" s="182" t="s">
        <v>780</v>
      </c>
      <c r="G21" s="182" t="s">
        <v>13240</v>
      </c>
      <c r="H21" s="183">
        <v>0</v>
      </c>
      <c r="I21" s="184" t="s">
        <v>1767</v>
      </c>
      <c r="J21" s="184" t="s">
        <v>12852</v>
      </c>
      <c r="K21" s="225"/>
      <c r="L21" s="225"/>
      <c r="M21" s="225"/>
      <c r="N21" s="225"/>
      <c r="O21" s="225"/>
      <c r="P21" s="185"/>
      <c r="Q21" s="226"/>
      <c r="R21" s="182" t="str">
        <f ca="1">IF(ISERROR($V21),"",OFFSET('Smelter Look-up'!$C$4,$V21-4,0)&amp;"")</f>
        <v>PT Refined Bangka Tin</v>
      </c>
      <c r="S21" s="181" t="str">
        <f t="shared" ca="1" si="3"/>
        <v>ID</v>
      </c>
      <c r="T21" s="181" t="str">
        <f ca="1">IF(B21="","",IF(ISERROR(MATCH($J21,SorP!$B$1:$B$6279,0)),"",INDIRECT("'SorP'!$A$"&amp;MATCH($J21,SorP!$B$1:$B$6279,0))))</f>
        <v>ID-BB</v>
      </c>
      <c r="U21" s="201"/>
      <c r="V21" s="227">
        <f>IF(C21="",NA(),IF(OR(C21="Smelter not listed",C21="Smelter not yet identified"),MATCH($B21&amp;$D21,'Smelter Look-up'!$J:$J,0),MATCH($B21&amp;$C21,'Smelter Look-up'!$J:$J,0)))</f>
        <v>507</v>
      </c>
      <c r="X21" s="228">
        <f t="shared" si="4"/>
        <v>0</v>
      </c>
      <c r="AB21" s="229" t="str">
        <f t="shared" si="5"/>
        <v>TinPT Refined Bangka Tin</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6168BEB-FCA3-47AC-8F07-32E1D4720232}"/>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1" activePane="bottomRight" state="frozen"/>
      <selection activeCell="A4" sqref="A4"/>
      <selection pane="topRight" activeCell="A4" sqref="A4"/>
      <selection pane="bottomLeft" activeCell="A4" sqref="A4"/>
      <selection pane="bottomRight" activeCell="B40" sqref="B40"/>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7" t="str">
        <f ca="1">OFFSET(L!$C$1,MATCH("Checker"&amp;ADDRESS(ROW(),COLUMN(),4),L!$A:$A,0)-1,SL,,)</f>
        <v>To ensure all required fields have been populated before submitting to your customers review form for any line items highlighted in red</v>
      </c>
      <c r="B1" s="387"/>
      <c r="C1" s="387"/>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Snaptron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Douglas Aeling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daeling@snaptron.com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970-686-5682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Douglas Aeling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daeling@snaptron.com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45057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100%</v>
      </c>
      <c r="C41" s="89" t="str">
        <f ca="1">IF(H41=1,J41,I41)</f>
        <v>Complete</v>
      </c>
      <c r="D41" s="265"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www.snaptron.com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9" t="str">
        <f ca="1">OFFSET(L!$C$1,MATCH("Product List"&amp;ADDRESS(ROW(),COLUMN(),4),L!$A:$A,0)-1,SL,,)</f>
        <v>Completion required only if reporting level "Product (or List of Products)" selected on the 'Declaration' worksheet.</v>
      </c>
      <c r="B1" s="390"/>
      <c r="C1" s="390"/>
      <c r="D1" s="390"/>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8" t="s">
        <v>894</v>
      </c>
      <c r="C4" s="388"/>
      <c r="D4" s="388"/>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1" t="str">
        <f ca="1">OFFSET(L!$C$1,MATCH("General"&amp;"Cpy",L!$A:$A,0)-1,SL,,)</f>
        <v>© 2023 Responsible Minerals Initiative. All rights reserved.</v>
      </c>
      <c r="C2006" s="391"/>
      <c r="D2006" s="391"/>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57">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42.75">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29.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20">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71">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4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70.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42.75">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8.25">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ht="28.5">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ht="28.5">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ht="28.5">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ht="28.5">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Doug Aeling</cp:lastModifiedBy>
  <cp:lastPrinted>2015-04-21T20:47:43Z</cp:lastPrinted>
  <dcterms:created xsi:type="dcterms:W3CDTF">2010-06-21T21:00:23Z</dcterms:created>
  <dcterms:modified xsi:type="dcterms:W3CDTF">2023-05-11T15:23:16Z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